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6530" windowHeight="13050" activeTab="3"/>
  </bookViews>
  <sheets>
    <sheet name="GMD2" sheetId="5" r:id="rId1"/>
    <sheet name="Counties" sheetId="3" r:id="rId2"/>
    <sheet name="Townships" sheetId="4" r:id="rId3"/>
    <sheet name="Defined areas" sheetId="6" r:id="rId4"/>
  </sheets>
  <calcPr calcId="145621"/>
</workbook>
</file>

<file path=xl/calcChain.xml><?xml version="1.0" encoding="utf-8"?>
<calcChain xmlns="http://schemas.openxmlformats.org/spreadsheetml/2006/main">
  <c r="M406" i="4" l="1"/>
  <c r="M405" i="4"/>
  <c r="M404" i="4"/>
  <c r="M403" i="4"/>
  <c r="M390" i="4"/>
  <c r="M389" i="4"/>
  <c r="M388" i="4"/>
  <c r="M387" i="4"/>
  <c r="L409" i="4"/>
  <c r="L408" i="4"/>
  <c r="L407" i="4"/>
  <c r="L406" i="4"/>
  <c r="L405" i="4"/>
  <c r="L404" i="4"/>
  <c r="L403" i="4"/>
  <c r="L393" i="4"/>
  <c r="L392" i="4"/>
  <c r="L391" i="4"/>
  <c r="L390" i="4"/>
  <c r="L389" i="4"/>
  <c r="L388" i="4"/>
  <c r="L387" i="4"/>
  <c r="J391" i="4" l="1"/>
  <c r="J393" i="4"/>
  <c r="J409" i="4"/>
  <c r="F409" i="4"/>
  <c r="J408" i="4"/>
  <c r="F408" i="4"/>
  <c r="J407" i="4"/>
  <c r="F407" i="4"/>
  <c r="T406" i="4"/>
  <c r="U406" i="4" s="1"/>
  <c r="Q406" i="4"/>
  <c r="R406" i="4" s="1"/>
  <c r="I406" i="4"/>
  <c r="K406" i="4" s="1"/>
  <c r="T405" i="4"/>
  <c r="U405" i="4" s="1"/>
  <c r="Q405" i="4"/>
  <c r="R405" i="4" s="1"/>
  <c r="I405" i="4"/>
  <c r="T404" i="4"/>
  <c r="U404" i="4" s="1"/>
  <c r="Q404" i="4"/>
  <c r="R404" i="4" s="1"/>
  <c r="I404" i="4"/>
  <c r="K404" i="4" s="1"/>
  <c r="T403" i="4"/>
  <c r="U403" i="4" s="1"/>
  <c r="Q403" i="4"/>
  <c r="Q407" i="4" s="1"/>
  <c r="M407" i="4"/>
  <c r="I403" i="4"/>
  <c r="F393" i="4"/>
  <c r="J392" i="4"/>
  <c r="F392" i="4"/>
  <c r="F391" i="4"/>
  <c r="T390" i="4"/>
  <c r="Q390" i="4"/>
  <c r="I390" i="4"/>
  <c r="T389" i="4"/>
  <c r="Q389" i="4"/>
  <c r="I389" i="4"/>
  <c r="T388" i="4"/>
  <c r="U388" i="4" s="1"/>
  <c r="Q388" i="4"/>
  <c r="M392" i="4"/>
  <c r="I388" i="4"/>
  <c r="T387" i="4"/>
  <c r="T391" i="4" s="1"/>
  <c r="Q387" i="4"/>
  <c r="M391" i="4"/>
  <c r="I387" i="4"/>
  <c r="Q392" i="4" l="1"/>
  <c r="I392" i="4"/>
  <c r="U408" i="4"/>
  <c r="T408" i="4"/>
  <c r="M393" i="4"/>
  <c r="K408" i="4"/>
  <c r="M408" i="4"/>
  <c r="R408" i="4"/>
  <c r="T409" i="4"/>
  <c r="K390" i="4"/>
  <c r="I407" i="4"/>
  <c r="T407" i="4"/>
  <c r="Q408" i="4"/>
  <c r="Q393" i="4"/>
  <c r="K388" i="4"/>
  <c r="I393" i="4"/>
  <c r="T392" i="4"/>
  <c r="M409" i="4"/>
  <c r="Q409" i="4"/>
  <c r="K389" i="4"/>
  <c r="R390" i="4"/>
  <c r="U390" i="4"/>
  <c r="U392" i="4" s="1"/>
  <c r="R389" i="4"/>
  <c r="U389" i="4"/>
  <c r="K387" i="4"/>
  <c r="I391" i="4"/>
  <c r="T393" i="4"/>
  <c r="U409" i="4"/>
  <c r="U407" i="4"/>
  <c r="K403" i="4"/>
  <c r="R403" i="4"/>
  <c r="I409" i="4"/>
  <c r="I408" i="4"/>
  <c r="K405" i="4"/>
  <c r="R388" i="4"/>
  <c r="Q391" i="4"/>
  <c r="R387" i="4"/>
  <c r="U387" i="4"/>
  <c r="M398" i="6"/>
  <c r="L398" i="6"/>
  <c r="K398" i="6"/>
  <c r="K392" i="6"/>
  <c r="K393" i="6"/>
  <c r="I398" i="6"/>
  <c r="I290" i="6"/>
  <c r="J294" i="6"/>
  <c r="F294" i="6"/>
  <c r="J293" i="6"/>
  <c r="F293" i="6"/>
  <c r="J292" i="6"/>
  <c r="F292" i="6"/>
  <c r="T291" i="6"/>
  <c r="Q291" i="6"/>
  <c r="R291" i="6" s="1"/>
  <c r="M291" i="6"/>
  <c r="I291" i="6"/>
  <c r="K291" i="6" s="1"/>
  <c r="T290" i="6"/>
  <c r="U290" i="6" s="1"/>
  <c r="Q290" i="6"/>
  <c r="R290" i="6" s="1"/>
  <c r="M290" i="6"/>
  <c r="K290" i="6"/>
  <c r="T289" i="6"/>
  <c r="U289" i="6" s="1"/>
  <c r="Q289" i="6"/>
  <c r="R289" i="6" s="1"/>
  <c r="M289" i="6"/>
  <c r="I289" i="6"/>
  <c r="L289" i="6" s="1"/>
  <c r="T288" i="6"/>
  <c r="U288" i="6" s="1"/>
  <c r="Q288" i="6"/>
  <c r="Q292" i="6" s="1"/>
  <c r="M288" i="6"/>
  <c r="M292" i="6" s="1"/>
  <c r="I288" i="6"/>
  <c r="L288" i="6" s="1"/>
  <c r="I297" i="6"/>
  <c r="K297" i="6" s="1"/>
  <c r="M297" i="6"/>
  <c r="Q297" i="6"/>
  <c r="Q300" i="6" s="1"/>
  <c r="R297" i="6"/>
  <c r="R300" i="6" s="1"/>
  <c r="T297" i="6"/>
  <c r="U297" i="6"/>
  <c r="W297" i="6"/>
  <c r="W300" i="6" s="1"/>
  <c r="Z297" i="6"/>
  <c r="AA297" i="6"/>
  <c r="AC297" i="6"/>
  <c r="AD297" i="6"/>
  <c r="AF297" i="6"/>
  <c r="AG297" i="6" s="1"/>
  <c r="AG300" i="6" s="1"/>
  <c r="I299" i="6"/>
  <c r="L299" i="6" s="1"/>
  <c r="M299" i="6"/>
  <c r="Q299" i="6"/>
  <c r="R299" i="6"/>
  <c r="T299" i="6"/>
  <c r="T300" i="6" s="1"/>
  <c r="U299" i="6"/>
  <c r="W299" i="6"/>
  <c r="X299" i="6" s="1"/>
  <c r="Z299" i="6"/>
  <c r="AA299" i="6"/>
  <c r="AC299" i="6"/>
  <c r="AD299" i="6"/>
  <c r="AF299" i="6"/>
  <c r="AG299" i="6"/>
  <c r="F300" i="6"/>
  <c r="J300" i="6"/>
  <c r="M300" i="6"/>
  <c r="Z300" i="6"/>
  <c r="AA300" i="6"/>
  <c r="AC300" i="6"/>
  <c r="AD300" i="6"/>
  <c r="J286" i="6"/>
  <c r="F286" i="6"/>
  <c r="J285" i="6"/>
  <c r="F285" i="6"/>
  <c r="J284" i="6"/>
  <c r="F284" i="6"/>
  <c r="T283" i="6"/>
  <c r="U283" i="6" s="1"/>
  <c r="Q283" i="6"/>
  <c r="R283" i="6" s="1"/>
  <c r="M283" i="6"/>
  <c r="I283" i="6"/>
  <c r="T282" i="6"/>
  <c r="U282" i="6" s="1"/>
  <c r="Q282" i="6"/>
  <c r="R282" i="6" s="1"/>
  <c r="M282" i="6"/>
  <c r="I282" i="6"/>
  <c r="L282" i="6" s="1"/>
  <c r="T281" i="6"/>
  <c r="T285" i="6" s="1"/>
  <c r="Q281" i="6"/>
  <c r="Q285" i="6" s="1"/>
  <c r="M281" i="6"/>
  <c r="M285" i="6" s="1"/>
  <c r="I281" i="6"/>
  <c r="T280" i="6"/>
  <c r="Q280" i="6"/>
  <c r="M280" i="6"/>
  <c r="M286" i="6" s="1"/>
  <c r="I280" i="6"/>
  <c r="L280" i="6" s="1"/>
  <c r="J243" i="6"/>
  <c r="F243" i="6"/>
  <c r="J242" i="6"/>
  <c r="F242" i="6"/>
  <c r="J241" i="6"/>
  <c r="AF240" i="6"/>
  <c r="AG240" i="6" s="1"/>
  <c r="AC240" i="6"/>
  <c r="AD240" i="6" s="1"/>
  <c r="Z240" i="6"/>
  <c r="AA240" i="6" s="1"/>
  <c r="W240" i="6"/>
  <c r="X240" i="6" s="1"/>
  <c r="T240" i="6"/>
  <c r="U240" i="6" s="1"/>
  <c r="Q240" i="6"/>
  <c r="R240" i="6" s="1"/>
  <c r="M240" i="6"/>
  <c r="I240" i="6"/>
  <c r="L240" i="6" s="1"/>
  <c r="AF239" i="6"/>
  <c r="AF241" i="6" s="1"/>
  <c r="AC239" i="6"/>
  <c r="AC241" i="6" s="1"/>
  <c r="Z239" i="6"/>
  <c r="AA239" i="6" s="1"/>
  <c r="AA241" i="6" s="1"/>
  <c r="W239" i="6"/>
  <c r="W241" i="6" s="1"/>
  <c r="T239" i="6"/>
  <c r="T241" i="6" s="1"/>
  <c r="Q239" i="6"/>
  <c r="Q241" i="6" s="1"/>
  <c r="M239" i="6"/>
  <c r="M241" i="6" s="1"/>
  <c r="I239" i="6"/>
  <c r="L239" i="6" s="1"/>
  <c r="AF238" i="6"/>
  <c r="AG238" i="6" s="1"/>
  <c r="AC238" i="6"/>
  <c r="AC243" i="6" s="1"/>
  <c r="Z238" i="6"/>
  <c r="AA238" i="6" s="1"/>
  <c r="W238" i="6"/>
  <c r="X238" i="6" s="1"/>
  <c r="T238" i="6"/>
  <c r="U238" i="6" s="1"/>
  <c r="Q238" i="6"/>
  <c r="M238" i="6"/>
  <c r="M242" i="6" s="1"/>
  <c r="I238" i="6"/>
  <c r="M99" i="6"/>
  <c r="M101" i="6" s="1"/>
  <c r="M98" i="6"/>
  <c r="M97" i="6"/>
  <c r="M96" i="6"/>
  <c r="I97" i="6"/>
  <c r="J102" i="6"/>
  <c r="F102" i="6"/>
  <c r="J101" i="6"/>
  <c r="F101" i="6"/>
  <c r="J100" i="6"/>
  <c r="F100" i="6"/>
  <c r="T99" i="6"/>
  <c r="U99" i="6" s="1"/>
  <c r="Q99" i="6"/>
  <c r="R99" i="6" s="1"/>
  <c r="I99" i="6"/>
  <c r="L99" i="6" s="1"/>
  <c r="T98" i="6"/>
  <c r="U98" i="6" s="1"/>
  <c r="Q98" i="6"/>
  <c r="R98" i="6" s="1"/>
  <c r="I98" i="6"/>
  <c r="L98" i="6" s="1"/>
  <c r="T97" i="6"/>
  <c r="Q97" i="6"/>
  <c r="T96" i="6"/>
  <c r="Q96" i="6"/>
  <c r="I96" i="6"/>
  <c r="L96" i="6" s="1"/>
  <c r="M336" i="4"/>
  <c r="L336" i="4"/>
  <c r="I336" i="4"/>
  <c r="M327" i="4"/>
  <c r="L327" i="4"/>
  <c r="Q327" i="4"/>
  <c r="R327" i="4" s="1"/>
  <c r="I327" i="4"/>
  <c r="K392" i="4" l="1"/>
  <c r="R392" i="4"/>
  <c r="K391" i="4"/>
  <c r="K393" i="4"/>
  <c r="R409" i="4"/>
  <c r="R407" i="4"/>
  <c r="K407" i="4"/>
  <c r="K409" i="4"/>
  <c r="U393" i="4"/>
  <c r="U391" i="4"/>
  <c r="R393" i="4"/>
  <c r="R391" i="4"/>
  <c r="U300" i="6"/>
  <c r="AF300" i="6"/>
  <c r="M293" i="6"/>
  <c r="T294" i="6"/>
  <c r="T293" i="6"/>
  <c r="M294" i="6"/>
  <c r="T292" i="6"/>
  <c r="Q294" i="6"/>
  <c r="Q293" i="6"/>
  <c r="U291" i="6"/>
  <c r="U294" i="6" s="1"/>
  <c r="I285" i="6"/>
  <c r="L285" i="6" s="1"/>
  <c r="I284" i="6"/>
  <c r="L284" i="6" s="1"/>
  <c r="R293" i="6"/>
  <c r="L281" i="6"/>
  <c r="K289" i="6"/>
  <c r="K293" i="6" s="1"/>
  <c r="K280" i="6"/>
  <c r="L290" i="6"/>
  <c r="L291" i="6"/>
  <c r="Q286" i="6"/>
  <c r="L297" i="6"/>
  <c r="R288" i="6"/>
  <c r="I294" i="6"/>
  <c r="L294" i="6" s="1"/>
  <c r="I300" i="6"/>
  <c r="L300" i="6" s="1"/>
  <c r="K299" i="6"/>
  <c r="K300" i="6" s="1"/>
  <c r="X297" i="6"/>
  <c r="X300" i="6" s="1"/>
  <c r="K281" i="6"/>
  <c r="I286" i="6"/>
  <c r="L286" i="6" s="1"/>
  <c r="K288" i="6"/>
  <c r="I293" i="6"/>
  <c r="L293" i="6" s="1"/>
  <c r="I292" i="6"/>
  <c r="L292" i="6" s="1"/>
  <c r="U292" i="6"/>
  <c r="L283" i="6"/>
  <c r="K283" i="6"/>
  <c r="T284" i="6"/>
  <c r="K282" i="6"/>
  <c r="T286" i="6"/>
  <c r="T102" i="6"/>
  <c r="Q284" i="6"/>
  <c r="R280" i="6"/>
  <c r="U280" i="6"/>
  <c r="U281" i="6"/>
  <c r="U285" i="6" s="1"/>
  <c r="AF242" i="6"/>
  <c r="R281" i="6"/>
  <c r="R285" i="6" s="1"/>
  <c r="M284" i="6"/>
  <c r="T243" i="6"/>
  <c r="M243" i="6"/>
  <c r="Z241" i="6"/>
  <c r="AF243" i="6"/>
  <c r="Z243" i="6"/>
  <c r="I242" i="6"/>
  <c r="L242" i="6" s="1"/>
  <c r="AA243" i="6"/>
  <c r="T242" i="6"/>
  <c r="Q243" i="6"/>
  <c r="T101" i="6"/>
  <c r="U242" i="6"/>
  <c r="X242" i="6"/>
  <c r="AG242" i="6"/>
  <c r="I101" i="6"/>
  <c r="L101" i="6" s="1"/>
  <c r="W242" i="6"/>
  <c r="R238" i="6"/>
  <c r="AD238" i="6"/>
  <c r="R239" i="6"/>
  <c r="R241" i="6" s="1"/>
  <c r="AD239" i="6"/>
  <c r="AD241" i="6" s="1"/>
  <c r="Z242" i="6"/>
  <c r="W243" i="6"/>
  <c r="I243" i="6"/>
  <c r="L243" i="6" s="1"/>
  <c r="AA242" i="6"/>
  <c r="I241" i="6"/>
  <c r="L241" i="6" s="1"/>
  <c r="U239" i="6"/>
  <c r="U241" i="6" s="1"/>
  <c r="AG239" i="6"/>
  <c r="AG241" i="6" s="1"/>
  <c r="Q242" i="6"/>
  <c r="AC242" i="6"/>
  <c r="K238" i="6"/>
  <c r="K239" i="6"/>
  <c r="K241" i="6" s="1"/>
  <c r="X239" i="6"/>
  <c r="X241" i="6" s="1"/>
  <c r="K240" i="6"/>
  <c r="L238" i="6"/>
  <c r="M102" i="6"/>
  <c r="T100" i="6"/>
  <c r="L97" i="6"/>
  <c r="Q102" i="6"/>
  <c r="Q101" i="6"/>
  <c r="I102" i="6"/>
  <c r="L102" i="6" s="1"/>
  <c r="R96" i="6"/>
  <c r="R97" i="6"/>
  <c r="R101" i="6" s="1"/>
  <c r="M100" i="6"/>
  <c r="Q100" i="6"/>
  <c r="U96" i="6"/>
  <c r="U97" i="6"/>
  <c r="U101" i="6" s="1"/>
  <c r="K96" i="6"/>
  <c r="K97" i="6"/>
  <c r="K98" i="6"/>
  <c r="K99" i="6"/>
  <c r="I100" i="6"/>
  <c r="L100" i="6" s="1"/>
  <c r="K327" i="4"/>
  <c r="M92" i="4"/>
  <c r="I92" i="4"/>
  <c r="L92" i="4" s="1"/>
  <c r="U293" i="6" l="1"/>
  <c r="K284" i="6"/>
  <c r="K285" i="6"/>
  <c r="R294" i="6"/>
  <c r="R292" i="6"/>
  <c r="K294" i="6"/>
  <c r="K292" i="6"/>
  <c r="K286" i="6"/>
  <c r="U284" i="6"/>
  <c r="U286" i="6"/>
  <c r="R286" i="6"/>
  <c r="R284" i="6"/>
  <c r="X243" i="6"/>
  <c r="U243" i="6"/>
  <c r="R243" i="6"/>
  <c r="R242" i="6"/>
  <c r="K242" i="6"/>
  <c r="K243" i="6"/>
  <c r="AG243" i="6"/>
  <c r="AD243" i="6"/>
  <c r="AD242" i="6"/>
  <c r="U100" i="6"/>
  <c r="U102" i="6"/>
  <c r="R100" i="6"/>
  <c r="R102" i="6"/>
  <c r="K101" i="6"/>
  <c r="K102" i="6"/>
  <c r="K100" i="6"/>
  <c r="K92" i="4"/>
  <c r="M75" i="4"/>
  <c r="I75" i="4"/>
  <c r="L75" i="4" s="1"/>
  <c r="K75" i="4" l="1"/>
  <c r="Q34" i="4"/>
  <c r="R34" i="4" s="1"/>
  <c r="M34" i="4"/>
  <c r="I34" i="4"/>
  <c r="L34" i="4" s="1"/>
  <c r="K34" i="4" l="1"/>
  <c r="M371" i="4"/>
  <c r="M379" i="4" l="1"/>
  <c r="M365" i="4"/>
  <c r="M364" i="4"/>
  <c r="M357" i="4"/>
  <c r="M356" i="4"/>
  <c r="M355" i="4"/>
  <c r="M354" i="4"/>
  <c r="M341" i="4"/>
  <c r="M340" i="4"/>
  <c r="M339" i="4"/>
  <c r="M338" i="4"/>
  <c r="M332" i="4"/>
  <c r="M331" i="4"/>
  <c r="M330" i="4"/>
  <c r="M329" i="4"/>
  <c r="M323" i="4"/>
  <c r="M322" i="4"/>
  <c r="M321" i="4"/>
  <c r="M320" i="4"/>
  <c r="M314" i="4"/>
  <c r="M313" i="4"/>
  <c r="M312" i="4"/>
  <c r="M311" i="4"/>
  <c r="M306" i="4"/>
  <c r="M305" i="4"/>
  <c r="M304" i="4"/>
  <c r="M303" i="4"/>
  <c r="M298" i="4"/>
  <c r="M297" i="4"/>
  <c r="M290" i="4"/>
  <c r="M289" i="4"/>
  <c r="M288" i="4"/>
  <c r="M287" i="4"/>
  <c r="M282" i="4"/>
  <c r="M281" i="4"/>
  <c r="M280" i="4"/>
  <c r="M279" i="4"/>
  <c r="M274" i="4"/>
  <c r="M273" i="4"/>
  <c r="M272" i="4"/>
  <c r="M271" i="4"/>
  <c r="M266" i="4"/>
  <c r="M265" i="4"/>
  <c r="M264" i="4"/>
  <c r="M263" i="4"/>
  <c r="M258" i="4"/>
  <c r="M257" i="4"/>
  <c r="M256" i="4"/>
  <c r="M255" i="4"/>
  <c r="M250" i="4"/>
  <c r="M249" i="4"/>
  <c r="M248" i="4"/>
  <c r="M247" i="4"/>
  <c r="M242" i="4"/>
  <c r="M241" i="4"/>
  <c r="M240" i="4"/>
  <c r="M239" i="4"/>
  <c r="M234" i="4"/>
  <c r="M232" i="4"/>
  <c r="M218" i="4"/>
  <c r="M216" i="4"/>
  <c r="M210" i="4"/>
  <c r="M209" i="4"/>
  <c r="M208" i="4"/>
  <c r="M207" i="4"/>
  <c r="M202" i="4"/>
  <c r="M201" i="4"/>
  <c r="M200" i="4"/>
  <c r="M199" i="4"/>
  <c r="M194" i="4"/>
  <c r="M193" i="4"/>
  <c r="M192" i="4"/>
  <c r="M191" i="4"/>
  <c r="M186" i="4"/>
  <c r="M185" i="4"/>
  <c r="M187" i="4"/>
  <c r="M184" i="4"/>
  <c r="M188" i="4" s="1"/>
  <c r="L187" i="4"/>
  <c r="M178" i="4"/>
  <c r="M177" i="4"/>
  <c r="M176" i="4"/>
  <c r="M175" i="4"/>
  <c r="M169" i="4"/>
  <c r="M168" i="4"/>
  <c r="M167" i="4"/>
  <c r="M166" i="4"/>
  <c r="M161" i="4"/>
  <c r="M160" i="4"/>
  <c r="M159" i="4"/>
  <c r="M158" i="4"/>
  <c r="M153" i="4"/>
  <c r="M152" i="4"/>
  <c r="M151" i="4"/>
  <c r="M150" i="4"/>
  <c r="M145" i="4"/>
  <c r="M144" i="4"/>
  <c r="M146" i="4" s="1"/>
  <c r="M143" i="4"/>
  <c r="M142" i="4"/>
  <c r="M137" i="4"/>
  <c r="M136" i="4"/>
  <c r="M135" i="4"/>
  <c r="M134" i="4"/>
  <c r="M129" i="4"/>
  <c r="M128" i="4"/>
  <c r="M127" i="4"/>
  <c r="M126" i="4"/>
  <c r="M121" i="4"/>
  <c r="M120" i="4"/>
  <c r="M119" i="4"/>
  <c r="M118" i="4"/>
  <c r="M113" i="4"/>
  <c r="M112" i="4"/>
  <c r="M111" i="4"/>
  <c r="M110" i="4"/>
  <c r="M105" i="4"/>
  <c r="M104" i="4"/>
  <c r="M103" i="4"/>
  <c r="M102" i="4"/>
  <c r="M97" i="4"/>
  <c r="M88" i="4"/>
  <c r="M87" i="4"/>
  <c r="M86" i="4"/>
  <c r="M85" i="4"/>
  <c r="M80" i="4"/>
  <c r="M79" i="4"/>
  <c r="M78" i="4"/>
  <c r="M77" i="4"/>
  <c r="M71" i="4"/>
  <c r="M70" i="4"/>
  <c r="M69" i="4"/>
  <c r="M68" i="4"/>
  <c r="M63" i="4"/>
  <c r="M62" i="4"/>
  <c r="M61" i="4"/>
  <c r="M60" i="4"/>
  <c r="M55" i="4"/>
  <c r="M54" i="4"/>
  <c r="M53" i="4"/>
  <c r="M52" i="4"/>
  <c r="M47" i="4"/>
  <c r="M46" i="4"/>
  <c r="M45" i="4"/>
  <c r="M44" i="4"/>
  <c r="M39" i="4"/>
  <c r="M38" i="4"/>
  <c r="M37" i="4"/>
  <c r="M36" i="4"/>
  <c r="M30" i="4"/>
  <c r="M29" i="4"/>
  <c r="M28" i="4"/>
  <c r="M27" i="4"/>
  <c r="M22" i="4"/>
  <c r="M21" i="4"/>
  <c r="M20" i="4"/>
  <c r="L23" i="4"/>
  <c r="M14" i="4"/>
  <c r="M13" i="4"/>
  <c r="M12" i="4"/>
  <c r="M11" i="4"/>
  <c r="M147" i="4" l="1"/>
  <c r="M189" i="4"/>
  <c r="M148" i="4"/>
  <c r="J383" i="4"/>
  <c r="F383" i="4"/>
  <c r="J375" i="4"/>
  <c r="F375" i="4"/>
  <c r="I379" i="4"/>
  <c r="I371" i="4"/>
  <c r="K379" i="4" l="1"/>
  <c r="L379" i="4"/>
  <c r="K371" i="4"/>
  <c r="L371" i="4"/>
  <c r="M381" i="4"/>
  <c r="M373" i="4"/>
  <c r="I381" i="4" l="1"/>
  <c r="I373" i="4"/>
  <c r="L373" i="4" l="1"/>
  <c r="I375" i="4"/>
  <c r="I383" i="4"/>
  <c r="L381" i="4"/>
  <c r="K381" i="4"/>
  <c r="K383" i="4" s="1"/>
  <c r="K373" i="4"/>
  <c r="K375" i="4" s="1"/>
  <c r="M498" i="6"/>
  <c r="J498" i="6"/>
  <c r="I498" i="6"/>
  <c r="L498" i="6" s="1"/>
  <c r="F498" i="6"/>
  <c r="M497" i="6"/>
  <c r="K497" i="6"/>
  <c r="J497" i="6"/>
  <c r="F497" i="6"/>
  <c r="M496" i="6"/>
  <c r="J496" i="6"/>
  <c r="I496" i="6"/>
  <c r="L496" i="6" s="1"/>
  <c r="F496" i="6"/>
  <c r="M495" i="6"/>
  <c r="L495" i="6"/>
  <c r="K495" i="6"/>
  <c r="I495" i="6"/>
  <c r="M494" i="6"/>
  <c r="I494" i="6"/>
  <c r="M493" i="6"/>
  <c r="L493" i="6"/>
  <c r="K493" i="6"/>
  <c r="I493" i="6"/>
  <c r="I497" i="6" s="1"/>
  <c r="L497" i="6" s="1"/>
  <c r="M492" i="6"/>
  <c r="K492" i="6"/>
  <c r="I492" i="6"/>
  <c r="L492" i="6" s="1"/>
  <c r="J490" i="6"/>
  <c r="F490" i="6"/>
  <c r="L489" i="6"/>
  <c r="J489" i="6"/>
  <c r="I489" i="6"/>
  <c r="F489" i="6"/>
  <c r="J488" i="6"/>
  <c r="F488" i="6"/>
  <c r="M487" i="6"/>
  <c r="L487" i="6"/>
  <c r="K487" i="6"/>
  <c r="I487" i="6"/>
  <c r="M486" i="6"/>
  <c r="I486" i="6"/>
  <c r="M485" i="6"/>
  <c r="M489" i="6" s="1"/>
  <c r="L485" i="6"/>
  <c r="K485" i="6"/>
  <c r="K489" i="6" s="1"/>
  <c r="I485" i="6"/>
  <c r="M484" i="6"/>
  <c r="L484" i="6"/>
  <c r="I484" i="6"/>
  <c r="M482" i="6"/>
  <c r="J482" i="6"/>
  <c r="F482" i="6"/>
  <c r="J481" i="6"/>
  <c r="F481" i="6"/>
  <c r="M480" i="6"/>
  <c r="L480" i="6"/>
  <c r="J480" i="6"/>
  <c r="I480" i="6"/>
  <c r="F480" i="6"/>
  <c r="M479" i="6"/>
  <c r="K479" i="6"/>
  <c r="I479" i="6"/>
  <c r="L479" i="6" s="1"/>
  <c r="M478" i="6"/>
  <c r="L478" i="6"/>
  <c r="K478" i="6"/>
  <c r="I478" i="6"/>
  <c r="M477" i="6"/>
  <c r="M481" i="6" s="1"/>
  <c r="I477" i="6"/>
  <c r="M476" i="6"/>
  <c r="L476" i="6"/>
  <c r="K476" i="6"/>
  <c r="I476" i="6"/>
  <c r="J474" i="6"/>
  <c r="F474" i="6"/>
  <c r="J473" i="6"/>
  <c r="F473" i="6"/>
  <c r="L472" i="6"/>
  <c r="K472" i="6"/>
  <c r="J472" i="6"/>
  <c r="I472" i="6"/>
  <c r="F472" i="6"/>
  <c r="M471" i="6"/>
  <c r="L471" i="6"/>
  <c r="I471" i="6"/>
  <c r="K471" i="6" s="1"/>
  <c r="M470" i="6"/>
  <c r="L470" i="6"/>
  <c r="K470" i="6"/>
  <c r="I470" i="6"/>
  <c r="M469" i="6"/>
  <c r="M473" i="6" s="1"/>
  <c r="I469" i="6"/>
  <c r="M468" i="6"/>
  <c r="L468" i="6"/>
  <c r="K468" i="6"/>
  <c r="I468" i="6"/>
  <c r="I474" i="6" s="1"/>
  <c r="L474" i="6" s="1"/>
  <c r="J461" i="6"/>
  <c r="F461" i="6"/>
  <c r="Q460" i="6"/>
  <c r="J460" i="6"/>
  <c r="F460" i="6"/>
  <c r="X459" i="6"/>
  <c r="W459" i="6"/>
  <c r="J459" i="6"/>
  <c r="F459" i="6"/>
  <c r="X458" i="6"/>
  <c r="W458" i="6"/>
  <c r="U458" i="6"/>
  <c r="T458" i="6"/>
  <c r="R458" i="6"/>
  <c r="Q458" i="6"/>
  <c r="M458" i="6"/>
  <c r="L458" i="6"/>
  <c r="K458" i="6"/>
  <c r="I458" i="6"/>
  <c r="X457" i="6"/>
  <c r="W457" i="6"/>
  <c r="U457" i="6"/>
  <c r="T457" i="6"/>
  <c r="T459" i="6" s="1"/>
  <c r="Q457" i="6"/>
  <c r="M457" i="6"/>
  <c r="L457" i="6"/>
  <c r="K457" i="6"/>
  <c r="I457" i="6"/>
  <c r="W456" i="6"/>
  <c r="T456" i="6"/>
  <c r="R456" i="6"/>
  <c r="Q456" i="6"/>
  <c r="Q461" i="6" s="1"/>
  <c r="M456" i="6"/>
  <c r="M460" i="6" s="1"/>
  <c r="I456" i="6"/>
  <c r="W455" i="6"/>
  <c r="X455" i="6" s="1"/>
  <c r="U455" i="6"/>
  <c r="T455" i="6"/>
  <c r="R455" i="6"/>
  <c r="Q455" i="6"/>
  <c r="M455" i="6"/>
  <c r="I455" i="6"/>
  <c r="Q453" i="6"/>
  <c r="J453" i="6"/>
  <c r="F453" i="6"/>
  <c r="Z452" i="6"/>
  <c r="X452" i="6"/>
  <c r="W452" i="6"/>
  <c r="R452" i="6"/>
  <c r="Q452" i="6"/>
  <c r="L452" i="6"/>
  <c r="K452" i="6"/>
  <c r="J452" i="6"/>
  <c r="I452" i="6"/>
  <c r="F452" i="6"/>
  <c r="Z451" i="6"/>
  <c r="J451" i="6"/>
  <c r="I451" i="6"/>
  <c r="L451" i="6" s="1"/>
  <c r="AA450" i="6"/>
  <c r="Z450" i="6"/>
  <c r="X450" i="6"/>
  <c r="W450" i="6"/>
  <c r="T450" i="6"/>
  <c r="U450" i="6" s="1"/>
  <c r="Q450" i="6"/>
  <c r="R450" i="6" s="1"/>
  <c r="M450" i="6"/>
  <c r="L450" i="6"/>
  <c r="K450" i="6"/>
  <c r="I450" i="6"/>
  <c r="Z449" i="6"/>
  <c r="AA449" i="6" s="1"/>
  <c r="AA451" i="6" s="1"/>
  <c r="W449" i="6"/>
  <c r="U449" i="6"/>
  <c r="U451" i="6" s="1"/>
  <c r="T449" i="6"/>
  <c r="T451" i="6" s="1"/>
  <c r="R449" i="6"/>
  <c r="R451" i="6" s="1"/>
  <c r="Q449" i="6"/>
  <c r="Q451" i="6" s="1"/>
  <c r="M449" i="6"/>
  <c r="M453" i="6" s="1"/>
  <c r="I449" i="6"/>
  <c r="AA448" i="6"/>
  <c r="Z448" i="6"/>
  <c r="X448" i="6"/>
  <c r="W448" i="6"/>
  <c r="U448" i="6"/>
  <c r="T448" i="6"/>
  <c r="Q448" i="6"/>
  <c r="R448" i="6" s="1"/>
  <c r="M448" i="6"/>
  <c r="L448" i="6"/>
  <c r="K448" i="6"/>
  <c r="I448" i="6"/>
  <c r="R435" i="6"/>
  <c r="Q435" i="6"/>
  <c r="J435" i="6"/>
  <c r="F435" i="6"/>
  <c r="Q434" i="6"/>
  <c r="J434" i="6"/>
  <c r="F434" i="6"/>
  <c r="AD433" i="6"/>
  <c r="AC433" i="6"/>
  <c r="R433" i="6"/>
  <c r="Q433" i="6"/>
  <c r="J433" i="6"/>
  <c r="F433" i="6"/>
  <c r="AC432" i="6"/>
  <c r="Z432" i="6"/>
  <c r="X432" i="6"/>
  <c r="W432" i="6"/>
  <c r="U432" i="6"/>
  <c r="T432" i="6"/>
  <c r="R432" i="6"/>
  <c r="Q432" i="6"/>
  <c r="M432" i="6"/>
  <c r="L432" i="6"/>
  <c r="K432" i="6"/>
  <c r="I432" i="6"/>
  <c r="AD431" i="6"/>
  <c r="AC431" i="6"/>
  <c r="AA431" i="6"/>
  <c r="Z431" i="6"/>
  <c r="Z433" i="6" s="1"/>
  <c r="W431" i="6"/>
  <c r="U431" i="6"/>
  <c r="T431" i="6"/>
  <c r="R431" i="6"/>
  <c r="Q431" i="6"/>
  <c r="M431" i="6"/>
  <c r="L431" i="6"/>
  <c r="I431" i="6"/>
  <c r="AD430" i="6"/>
  <c r="AC430" i="6"/>
  <c r="AA430" i="6"/>
  <c r="Z430" i="6"/>
  <c r="W430" i="6"/>
  <c r="T430" i="6"/>
  <c r="R430" i="6"/>
  <c r="R434" i="6" s="1"/>
  <c r="Q430" i="6"/>
  <c r="M430" i="6"/>
  <c r="M434" i="6" s="1"/>
  <c r="K430" i="6"/>
  <c r="I430" i="6"/>
  <c r="AC429" i="6"/>
  <c r="AD429" i="6" s="1"/>
  <c r="AA429" i="6"/>
  <c r="Z429" i="6"/>
  <c r="X429" i="6"/>
  <c r="W429" i="6"/>
  <c r="T429" i="6"/>
  <c r="Q429" i="6"/>
  <c r="R429" i="6" s="1"/>
  <c r="M429" i="6"/>
  <c r="L429" i="6"/>
  <c r="K429" i="6"/>
  <c r="I429" i="6"/>
  <c r="Z422" i="6"/>
  <c r="M422" i="6"/>
  <c r="J422" i="6"/>
  <c r="F422" i="6"/>
  <c r="W421" i="6"/>
  <c r="T421" i="6"/>
  <c r="M421" i="6"/>
  <c r="K421" i="6"/>
  <c r="J421" i="6"/>
  <c r="F421" i="6"/>
  <c r="AA420" i="6"/>
  <c r="Z420" i="6"/>
  <c r="Q420" i="6"/>
  <c r="M420" i="6"/>
  <c r="J420" i="6"/>
  <c r="F420" i="6"/>
  <c r="Z419" i="6"/>
  <c r="AA419" i="6" s="1"/>
  <c r="X419" i="6"/>
  <c r="W419" i="6"/>
  <c r="U419" i="6"/>
  <c r="T419" i="6"/>
  <c r="Q419" i="6"/>
  <c r="R419" i="6" s="1"/>
  <c r="M419" i="6"/>
  <c r="L419" i="6"/>
  <c r="K419" i="6"/>
  <c r="I419" i="6"/>
  <c r="AA418" i="6"/>
  <c r="Z418" i="6"/>
  <c r="W418" i="6"/>
  <c r="X418" i="6" s="1"/>
  <c r="T418" i="6"/>
  <c r="U418" i="6" s="1"/>
  <c r="R418" i="6"/>
  <c r="Q418" i="6"/>
  <c r="M418" i="6"/>
  <c r="I418" i="6"/>
  <c r="Z417" i="6"/>
  <c r="X417" i="6"/>
  <c r="X421" i="6" s="1"/>
  <c r="W417" i="6"/>
  <c r="U417" i="6"/>
  <c r="U421" i="6" s="1"/>
  <c r="T417" i="6"/>
  <c r="Q417" i="6"/>
  <c r="M417" i="6"/>
  <c r="L417" i="6"/>
  <c r="K417" i="6"/>
  <c r="I417" i="6"/>
  <c r="I421" i="6" s="1"/>
  <c r="L421" i="6" s="1"/>
  <c r="AA416" i="6"/>
  <c r="Z416" i="6"/>
  <c r="W416" i="6"/>
  <c r="T416" i="6"/>
  <c r="R416" i="6"/>
  <c r="Q416" i="6"/>
  <c r="Q422" i="6" s="1"/>
  <c r="M416" i="6"/>
  <c r="I416" i="6"/>
  <c r="K414" i="6"/>
  <c r="J414" i="6"/>
  <c r="F414" i="6"/>
  <c r="M413" i="6"/>
  <c r="J413" i="6"/>
  <c r="I413" i="6"/>
  <c r="L413" i="6" s="1"/>
  <c r="F413" i="6"/>
  <c r="Q412" i="6"/>
  <c r="L412" i="6"/>
  <c r="K412" i="6"/>
  <c r="J412" i="6"/>
  <c r="I412" i="6"/>
  <c r="F412" i="6"/>
  <c r="U411" i="6"/>
  <c r="T411" i="6"/>
  <c r="Q411" i="6"/>
  <c r="R411" i="6" s="1"/>
  <c r="M411" i="6"/>
  <c r="L411" i="6"/>
  <c r="K411" i="6"/>
  <c r="I411" i="6"/>
  <c r="U410" i="6"/>
  <c r="T410" i="6"/>
  <c r="Q410" i="6"/>
  <c r="R410" i="6" s="1"/>
  <c r="M410" i="6"/>
  <c r="L410" i="6"/>
  <c r="K410" i="6"/>
  <c r="I410" i="6"/>
  <c r="T409" i="6"/>
  <c r="Q409" i="6"/>
  <c r="M409" i="6"/>
  <c r="L409" i="6"/>
  <c r="K409" i="6"/>
  <c r="K413" i="6" s="1"/>
  <c r="I409" i="6"/>
  <c r="U408" i="6"/>
  <c r="T408" i="6"/>
  <c r="Q408" i="6"/>
  <c r="M408" i="6"/>
  <c r="L408" i="6"/>
  <c r="K408" i="6"/>
  <c r="I408" i="6"/>
  <c r="I414" i="6" s="1"/>
  <c r="L414" i="6" s="1"/>
  <c r="J406" i="6"/>
  <c r="F406" i="6"/>
  <c r="Q405" i="6"/>
  <c r="J405" i="6"/>
  <c r="F405" i="6"/>
  <c r="T404" i="6"/>
  <c r="J404" i="6"/>
  <c r="F404" i="6"/>
  <c r="X403" i="6"/>
  <c r="W403" i="6"/>
  <c r="U403" i="6"/>
  <c r="T403" i="6"/>
  <c r="R403" i="6"/>
  <c r="R405" i="6" s="1"/>
  <c r="Q403" i="6"/>
  <c r="M403" i="6"/>
  <c r="L403" i="6"/>
  <c r="K403" i="6"/>
  <c r="I403" i="6"/>
  <c r="X402" i="6"/>
  <c r="X404" i="6" s="1"/>
  <c r="W402" i="6"/>
  <c r="U402" i="6"/>
  <c r="T402" i="6"/>
  <c r="Q402" i="6"/>
  <c r="M402" i="6"/>
  <c r="L402" i="6"/>
  <c r="K402" i="6"/>
  <c r="I402" i="6"/>
  <c r="W401" i="6"/>
  <c r="T401" i="6"/>
  <c r="R401" i="6"/>
  <c r="Q401" i="6"/>
  <c r="Q406" i="6" s="1"/>
  <c r="M401" i="6"/>
  <c r="M405" i="6" s="1"/>
  <c r="I401" i="6"/>
  <c r="W400" i="6"/>
  <c r="X400" i="6" s="1"/>
  <c r="U400" i="6"/>
  <c r="T400" i="6"/>
  <c r="R400" i="6"/>
  <c r="Q400" i="6"/>
  <c r="M400" i="6"/>
  <c r="I400" i="6"/>
  <c r="J397" i="6"/>
  <c r="F397" i="6"/>
  <c r="J396" i="6"/>
  <c r="F396" i="6"/>
  <c r="M395" i="6"/>
  <c r="J395" i="6"/>
  <c r="F395" i="6"/>
  <c r="Q394" i="6"/>
  <c r="R394" i="6" s="1"/>
  <c r="M394" i="6"/>
  <c r="M397" i="6" s="1"/>
  <c r="I394" i="6"/>
  <c r="Q393" i="6"/>
  <c r="M393" i="6"/>
  <c r="L393" i="6"/>
  <c r="I393" i="6"/>
  <c r="Q392" i="6"/>
  <c r="R392" i="6" s="1"/>
  <c r="M392" i="6"/>
  <c r="I392" i="6"/>
  <c r="L392" i="6" s="1"/>
  <c r="R391" i="6"/>
  <c r="Q391" i="6"/>
  <c r="M391" i="6"/>
  <c r="I391" i="6"/>
  <c r="M381" i="6"/>
  <c r="J381" i="6"/>
  <c r="I381" i="6"/>
  <c r="L381" i="6" s="1"/>
  <c r="F381" i="6"/>
  <c r="T380" i="6"/>
  <c r="U380" i="6" s="1"/>
  <c r="Q380" i="6"/>
  <c r="R380" i="6" s="1"/>
  <c r="M380" i="6"/>
  <c r="L380" i="6"/>
  <c r="K380" i="6"/>
  <c r="I380" i="6"/>
  <c r="T378" i="6"/>
  <c r="T381" i="6" s="1"/>
  <c r="Q378" i="6"/>
  <c r="Q381" i="6" s="1"/>
  <c r="M378" i="6"/>
  <c r="L378" i="6"/>
  <c r="K378" i="6"/>
  <c r="K381" i="6" s="1"/>
  <c r="I378" i="6"/>
  <c r="J375" i="6"/>
  <c r="F375" i="6"/>
  <c r="J374" i="6"/>
  <c r="F374" i="6"/>
  <c r="AF373" i="6"/>
  <c r="J373" i="6"/>
  <c r="F373" i="6"/>
  <c r="AP372" i="6"/>
  <c r="AO372" i="6"/>
  <c r="AM372" i="6"/>
  <c r="AL372" i="6"/>
  <c r="AI372" i="6"/>
  <c r="AJ372" i="6" s="1"/>
  <c r="AG372" i="6"/>
  <c r="AF372" i="6"/>
  <c r="AC372" i="6"/>
  <c r="AD372" i="6" s="1"/>
  <c r="Z372" i="6"/>
  <c r="AA372" i="6" s="1"/>
  <c r="W372" i="6"/>
  <c r="X372" i="6" s="1"/>
  <c r="T372" i="6"/>
  <c r="U372" i="6" s="1"/>
  <c r="Q372" i="6"/>
  <c r="R372" i="6" s="1"/>
  <c r="M372" i="6"/>
  <c r="L372" i="6"/>
  <c r="K372" i="6"/>
  <c r="I372" i="6"/>
  <c r="AP371" i="6"/>
  <c r="AO371" i="6"/>
  <c r="AL371" i="6"/>
  <c r="AM371" i="6" s="1"/>
  <c r="AI371" i="6"/>
  <c r="AJ371" i="6" s="1"/>
  <c r="AF371" i="6"/>
  <c r="AG371" i="6" s="1"/>
  <c r="AC371" i="6"/>
  <c r="AD371" i="6" s="1"/>
  <c r="Z371" i="6"/>
  <c r="AA371" i="6" s="1"/>
  <c r="W371" i="6"/>
  <c r="T371" i="6"/>
  <c r="R371" i="6"/>
  <c r="Q371" i="6"/>
  <c r="M371" i="6"/>
  <c r="L371" i="6"/>
  <c r="I371" i="6"/>
  <c r="K371" i="6" s="1"/>
  <c r="AP370" i="6"/>
  <c r="AO370" i="6"/>
  <c r="AO374" i="6" s="1"/>
  <c r="AM370" i="6"/>
  <c r="AM374" i="6" s="1"/>
  <c r="AL370" i="6"/>
  <c r="AL374" i="6" s="1"/>
  <c r="AI370" i="6"/>
  <c r="AF370" i="6"/>
  <c r="AF374" i="6" s="1"/>
  <c r="AC370" i="6"/>
  <c r="Z370" i="6"/>
  <c r="AA370" i="6" s="1"/>
  <c r="X370" i="6"/>
  <c r="X374" i="6" s="1"/>
  <c r="W370" i="6"/>
  <c r="W374" i="6" s="1"/>
  <c r="T370" i="6"/>
  <c r="R370" i="6"/>
  <c r="R374" i="6" s="1"/>
  <c r="Q370" i="6"/>
  <c r="M370" i="6"/>
  <c r="K370" i="6"/>
  <c r="K374" i="6" s="1"/>
  <c r="I370" i="6"/>
  <c r="I374" i="6" s="1"/>
  <c r="L374" i="6" s="1"/>
  <c r="AO369" i="6"/>
  <c r="AL369" i="6"/>
  <c r="AI369" i="6"/>
  <c r="AF369" i="6"/>
  <c r="AG369" i="6" s="1"/>
  <c r="AC369" i="6"/>
  <c r="Z369" i="6"/>
  <c r="X369" i="6"/>
  <c r="W369" i="6"/>
  <c r="U369" i="6"/>
  <c r="T369" i="6"/>
  <c r="Q369" i="6"/>
  <c r="M369" i="6"/>
  <c r="I369" i="6"/>
  <c r="K369" i="6" s="1"/>
  <c r="Q367" i="6"/>
  <c r="J367" i="6"/>
  <c r="F367" i="6"/>
  <c r="J366" i="6"/>
  <c r="I366" i="6"/>
  <c r="L366" i="6" s="1"/>
  <c r="F366" i="6"/>
  <c r="J365" i="6"/>
  <c r="F365" i="6"/>
  <c r="Q364" i="6"/>
  <c r="R364" i="6" s="1"/>
  <c r="M364" i="6"/>
  <c r="I364" i="6"/>
  <c r="L364" i="6" s="1"/>
  <c r="R363" i="6"/>
  <c r="R365" i="6" s="1"/>
  <c r="Q363" i="6"/>
  <c r="M363" i="6"/>
  <c r="L363" i="6"/>
  <c r="I363" i="6"/>
  <c r="Q362" i="6"/>
  <c r="M362" i="6"/>
  <c r="M366" i="6" s="1"/>
  <c r="L362" i="6"/>
  <c r="K362" i="6"/>
  <c r="I362" i="6"/>
  <c r="Q361" i="6"/>
  <c r="R361" i="6" s="1"/>
  <c r="M361" i="6"/>
  <c r="I361" i="6"/>
  <c r="L361" i="6" s="1"/>
  <c r="J356" i="6"/>
  <c r="F356" i="6"/>
  <c r="M355" i="6"/>
  <c r="J355" i="6"/>
  <c r="F355" i="6"/>
  <c r="J354" i="6"/>
  <c r="F354" i="6"/>
  <c r="Z353" i="6"/>
  <c r="AA353" i="6" s="1"/>
  <c r="W353" i="6"/>
  <c r="W355" i="6" s="1"/>
  <c r="U353" i="6"/>
  <c r="T353" i="6"/>
  <c r="Q353" i="6"/>
  <c r="R353" i="6" s="1"/>
  <c r="M353" i="6"/>
  <c r="I353" i="6"/>
  <c r="L353" i="6" s="1"/>
  <c r="Z352" i="6"/>
  <c r="AA352" i="6" s="1"/>
  <c r="AA354" i="6" s="1"/>
  <c r="W352" i="6"/>
  <c r="X352" i="6" s="1"/>
  <c r="T352" i="6"/>
  <c r="Q352" i="6"/>
  <c r="R352" i="6" s="1"/>
  <c r="M352" i="6"/>
  <c r="M356" i="6" s="1"/>
  <c r="L352" i="6"/>
  <c r="K352" i="6"/>
  <c r="I352" i="6"/>
  <c r="Z351" i="6"/>
  <c r="X351" i="6"/>
  <c r="W351" i="6"/>
  <c r="U351" i="6"/>
  <c r="T351" i="6"/>
  <c r="T355" i="6" s="1"/>
  <c r="Q351" i="6"/>
  <c r="Q355" i="6" s="1"/>
  <c r="M351" i="6"/>
  <c r="I351" i="6"/>
  <c r="L351" i="6" s="1"/>
  <c r="AA350" i="6"/>
  <c r="Z350" i="6"/>
  <c r="W350" i="6"/>
  <c r="T350" i="6"/>
  <c r="U350" i="6" s="1"/>
  <c r="R350" i="6"/>
  <c r="Q350" i="6"/>
  <c r="M350" i="6"/>
  <c r="L350" i="6"/>
  <c r="I350" i="6"/>
  <c r="J348" i="6"/>
  <c r="F348" i="6"/>
  <c r="J347" i="6"/>
  <c r="I347" i="6"/>
  <c r="L347" i="6" s="1"/>
  <c r="F347" i="6"/>
  <c r="J346" i="6"/>
  <c r="F346" i="6"/>
  <c r="Z345" i="6"/>
  <c r="AA345" i="6" s="1"/>
  <c r="W345" i="6"/>
  <c r="X345" i="6" s="1"/>
  <c r="T345" i="6"/>
  <c r="U345" i="6" s="1"/>
  <c r="Q345" i="6"/>
  <c r="R345" i="6" s="1"/>
  <c r="M345" i="6"/>
  <c r="M347" i="6" s="1"/>
  <c r="I345" i="6"/>
  <c r="Z344" i="6"/>
  <c r="AA344" i="6" s="1"/>
  <c r="W344" i="6"/>
  <c r="X344" i="6" s="1"/>
  <c r="X346" i="6" s="1"/>
  <c r="T344" i="6"/>
  <c r="U344" i="6" s="1"/>
  <c r="Q344" i="6"/>
  <c r="R344" i="6" s="1"/>
  <c r="M344" i="6"/>
  <c r="I344" i="6"/>
  <c r="K344" i="6" s="1"/>
  <c r="Z343" i="6"/>
  <c r="W343" i="6"/>
  <c r="X343" i="6" s="1"/>
  <c r="X347" i="6" s="1"/>
  <c r="T343" i="6"/>
  <c r="Q343" i="6"/>
  <c r="R343" i="6" s="1"/>
  <c r="R347" i="6" s="1"/>
  <c r="M343" i="6"/>
  <c r="I343" i="6"/>
  <c r="Z342" i="6"/>
  <c r="W342" i="6"/>
  <c r="X342" i="6" s="1"/>
  <c r="T342" i="6"/>
  <c r="Q342" i="6"/>
  <c r="M342" i="6"/>
  <c r="I342" i="6"/>
  <c r="T340" i="6"/>
  <c r="J340" i="6"/>
  <c r="F340" i="6"/>
  <c r="AD339" i="6"/>
  <c r="J339" i="6"/>
  <c r="F339" i="6"/>
  <c r="X338" i="6"/>
  <c r="J338" i="6"/>
  <c r="F338" i="6"/>
  <c r="AF337" i="6"/>
  <c r="AG337" i="6" s="1"/>
  <c r="AD337" i="6"/>
  <c r="AC337" i="6"/>
  <c r="Z337" i="6"/>
  <c r="AA337" i="6" s="1"/>
  <c r="X337" i="6"/>
  <c r="W337" i="6"/>
  <c r="T337" i="6"/>
  <c r="U337" i="6" s="1"/>
  <c r="Q337" i="6"/>
  <c r="R337" i="6" s="1"/>
  <c r="M337" i="6"/>
  <c r="I337" i="6"/>
  <c r="L337" i="6" s="1"/>
  <c r="AF336" i="6"/>
  <c r="AG336" i="6" s="1"/>
  <c r="AG338" i="6" s="1"/>
  <c r="AC336" i="6"/>
  <c r="AD336" i="6" s="1"/>
  <c r="Z336" i="6"/>
  <c r="Z338" i="6" s="1"/>
  <c r="W336" i="6"/>
  <c r="X336" i="6" s="1"/>
  <c r="T336" i="6"/>
  <c r="U336" i="6" s="1"/>
  <c r="Q336" i="6"/>
  <c r="R336" i="6" s="1"/>
  <c r="M336" i="6"/>
  <c r="M338" i="6" s="1"/>
  <c r="K336" i="6"/>
  <c r="I336" i="6"/>
  <c r="L336" i="6" s="1"/>
  <c r="AF335" i="6"/>
  <c r="AG335" i="6" s="1"/>
  <c r="AG340" i="6" s="1"/>
  <c r="AD335" i="6"/>
  <c r="AC335" i="6"/>
  <c r="AC339" i="6" s="1"/>
  <c r="Z335" i="6"/>
  <c r="X335" i="6"/>
  <c r="X339" i="6" s="1"/>
  <c r="W335" i="6"/>
  <c r="W339" i="6" s="1"/>
  <c r="T335" i="6"/>
  <c r="U335" i="6" s="1"/>
  <c r="U339" i="6" s="1"/>
  <c r="Q335" i="6"/>
  <c r="Q340" i="6" s="1"/>
  <c r="M335" i="6"/>
  <c r="I335" i="6"/>
  <c r="AF334" i="6"/>
  <c r="AG334" i="6" s="1"/>
  <c r="AC334" i="6"/>
  <c r="AA334" i="6"/>
  <c r="Z334" i="6"/>
  <c r="X334" i="6"/>
  <c r="W334" i="6"/>
  <c r="T334" i="6"/>
  <c r="U334" i="6" s="1"/>
  <c r="U338" i="6" s="1"/>
  <c r="R334" i="6"/>
  <c r="Q334" i="6"/>
  <c r="M334" i="6"/>
  <c r="I334" i="6"/>
  <c r="L334" i="6" s="1"/>
  <c r="J332" i="6"/>
  <c r="F332" i="6"/>
  <c r="T331" i="6"/>
  <c r="J331" i="6"/>
  <c r="F331" i="6"/>
  <c r="M330" i="6"/>
  <c r="J330" i="6"/>
  <c r="F330" i="6"/>
  <c r="AA329" i="6"/>
  <c r="Z329" i="6"/>
  <c r="W329" i="6"/>
  <c r="X329" i="6" s="1"/>
  <c r="U329" i="6"/>
  <c r="T329" i="6"/>
  <c r="Q329" i="6"/>
  <c r="R329" i="6" s="1"/>
  <c r="M329" i="6"/>
  <c r="L329" i="6"/>
  <c r="I329" i="6"/>
  <c r="K329" i="6" s="1"/>
  <c r="Z328" i="6"/>
  <c r="Z330" i="6" s="1"/>
  <c r="W328" i="6"/>
  <c r="X328" i="6" s="1"/>
  <c r="X330" i="6" s="1"/>
  <c r="T328" i="6"/>
  <c r="Q328" i="6"/>
  <c r="R328" i="6" s="1"/>
  <c r="M328" i="6"/>
  <c r="I328" i="6"/>
  <c r="I332" i="6" s="1"/>
  <c r="L332" i="6" s="1"/>
  <c r="Z327" i="6"/>
  <c r="Z331" i="6" s="1"/>
  <c r="W327" i="6"/>
  <c r="W332" i="6" s="1"/>
  <c r="T327" i="6"/>
  <c r="U327" i="6" s="1"/>
  <c r="U331" i="6" s="1"/>
  <c r="Q327" i="6"/>
  <c r="Q331" i="6" s="1"/>
  <c r="M327" i="6"/>
  <c r="I327" i="6"/>
  <c r="L327" i="6" s="1"/>
  <c r="AA326" i="6"/>
  <c r="Z326" i="6"/>
  <c r="X326" i="6"/>
  <c r="W326" i="6"/>
  <c r="U326" i="6"/>
  <c r="T326" i="6"/>
  <c r="Q326" i="6"/>
  <c r="M326" i="6"/>
  <c r="L326" i="6"/>
  <c r="I326" i="6"/>
  <c r="W324" i="6"/>
  <c r="J324" i="6"/>
  <c r="F324" i="6"/>
  <c r="AC323" i="6"/>
  <c r="J323" i="6"/>
  <c r="F323" i="6"/>
  <c r="W322" i="6"/>
  <c r="J322" i="6"/>
  <c r="F322" i="6"/>
  <c r="AC321" i="6"/>
  <c r="AD321" i="6" s="1"/>
  <c r="Z321" i="6"/>
  <c r="W321" i="6"/>
  <c r="X321" i="6" s="1"/>
  <c r="U321" i="6"/>
  <c r="T321" i="6"/>
  <c r="Q321" i="6"/>
  <c r="R321" i="6" s="1"/>
  <c r="M321" i="6"/>
  <c r="I321" i="6"/>
  <c r="AC320" i="6"/>
  <c r="AD320" i="6" s="1"/>
  <c r="Z320" i="6"/>
  <c r="AA320" i="6" s="1"/>
  <c r="W320" i="6"/>
  <c r="X320" i="6" s="1"/>
  <c r="T320" i="6"/>
  <c r="U320" i="6" s="1"/>
  <c r="U322" i="6" s="1"/>
  <c r="Q320" i="6"/>
  <c r="R320" i="6" s="1"/>
  <c r="R322" i="6" s="1"/>
  <c r="M320" i="6"/>
  <c r="I320" i="6"/>
  <c r="K320" i="6" s="1"/>
  <c r="AC319" i="6"/>
  <c r="AD319" i="6" s="1"/>
  <c r="Z319" i="6"/>
  <c r="AA319" i="6" s="1"/>
  <c r="X319" i="6"/>
  <c r="X323" i="6" s="1"/>
  <c r="W319" i="6"/>
  <c r="W323" i="6" s="1"/>
  <c r="T319" i="6"/>
  <c r="Q319" i="6"/>
  <c r="R319" i="6" s="1"/>
  <c r="M319" i="6"/>
  <c r="M323" i="6" s="1"/>
  <c r="I319" i="6"/>
  <c r="AC318" i="6"/>
  <c r="AD318" i="6" s="1"/>
  <c r="AA318" i="6"/>
  <c r="Z318" i="6"/>
  <c r="X318" i="6"/>
  <c r="W318" i="6"/>
  <c r="U318" i="6"/>
  <c r="T318" i="6"/>
  <c r="Q318" i="6"/>
  <c r="R318" i="6" s="1"/>
  <c r="M318" i="6"/>
  <c r="L318" i="6"/>
  <c r="I318" i="6"/>
  <c r="K318" i="6" s="1"/>
  <c r="J316" i="6"/>
  <c r="F316" i="6"/>
  <c r="Q315" i="6"/>
  <c r="J315" i="6"/>
  <c r="F315" i="6"/>
  <c r="AC314" i="6"/>
  <c r="J314" i="6"/>
  <c r="I314" i="6"/>
  <c r="L314" i="6" s="1"/>
  <c r="F314" i="6"/>
  <c r="AC313" i="6"/>
  <c r="AC316" i="6" s="1"/>
  <c r="Z313" i="6"/>
  <c r="AA313" i="6" s="1"/>
  <c r="X313" i="6"/>
  <c r="W313" i="6"/>
  <c r="T313" i="6"/>
  <c r="U313" i="6" s="1"/>
  <c r="Q313" i="6"/>
  <c r="R313" i="6" s="1"/>
  <c r="M313" i="6"/>
  <c r="I313" i="6"/>
  <c r="L313" i="6" s="1"/>
  <c r="AC312" i="6"/>
  <c r="AD312" i="6" s="1"/>
  <c r="Z312" i="6"/>
  <c r="AA312" i="6" s="1"/>
  <c r="W312" i="6"/>
  <c r="X312" i="6" s="1"/>
  <c r="X314" i="6" s="1"/>
  <c r="T312" i="6"/>
  <c r="U312" i="6" s="1"/>
  <c r="Q312" i="6"/>
  <c r="Q314" i="6" s="1"/>
  <c r="M312" i="6"/>
  <c r="I312" i="6"/>
  <c r="AD311" i="6"/>
  <c r="AC311" i="6"/>
  <c r="Z311" i="6"/>
  <c r="AA311" i="6" s="1"/>
  <c r="AA315" i="6" s="1"/>
  <c r="W311" i="6"/>
  <c r="T311" i="6"/>
  <c r="R311" i="6"/>
  <c r="Q311" i="6"/>
  <c r="M311" i="6"/>
  <c r="M315" i="6" s="1"/>
  <c r="I311" i="6"/>
  <c r="AD310" i="6"/>
  <c r="AC310" i="6"/>
  <c r="Z310" i="6"/>
  <c r="X310" i="6"/>
  <c r="W310" i="6"/>
  <c r="T310" i="6"/>
  <c r="R310" i="6"/>
  <c r="Q310" i="6"/>
  <c r="M310" i="6"/>
  <c r="L310" i="6"/>
  <c r="I310" i="6"/>
  <c r="K310" i="6" s="1"/>
  <c r="AC308" i="6"/>
  <c r="M308" i="6"/>
  <c r="J308" i="6"/>
  <c r="F308" i="6"/>
  <c r="AD307" i="6"/>
  <c r="W307" i="6"/>
  <c r="M307" i="6"/>
  <c r="J307" i="6"/>
  <c r="F307" i="6"/>
  <c r="M306" i="6"/>
  <c r="J306" i="6"/>
  <c r="F306" i="6"/>
  <c r="AD305" i="6"/>
  <c r="AC305" i="6"/>
  <c r="Z305" i="6"/>
  <c r="AA305" i="6" s="1"/>
  <c r="W305" i="6"/>
  <c r="X305" i="6" s="1"/>
  <c r="T305" i="6"/>
  <c r="U305" i="6" s="1"/>
  <c r="Q305" i="6"/>
  <c r="R305" i="6" s="1"/>
  <c r="M305" i="6"/>
  <c r="I305" i="6"/>
  <c r="K305" i="6" s="1"/>
  <c r="AC304" i="6"/>
  <c r="AC306" i="6" s="1"/>
  <c r="Z304" i="6"/>
  <c r="AA304" i="6" s="1"/>
  <c r="W304" i="6"/>
  <c r="X304" i="6" s="1"/>
  <c r="T304" i="6"/>
  <c r="U304" i="6" s="1"/>
  <c r="Q304" i="6"/>
  <c r="R304" i="6" s="1"/>
  <c r="M304" i="6"/>
  <c r="I304" i="6"/>
  <c r="AC303" i="6"/>
  <c r="AD303" i="6" s="1"/>
  <c r="AA303" i="6"/>
  <c r="Z303" i="6"/>
  <c r="X303" i="6"/>
  <c r="X307" i="6" s="1"/>
  <c r="W303" i="6"/>
  <c r="T303" i="6"/>
  <c r="U303" i="6" s="1"/>
  <c r="Q303" i="6"/>
  <c r="R303" i="6" s="1"/>
  <c r="M303" i="6"/>
  <c r="I303" i="6"/>
  <c r="K303" i="6" s="1"/>
  <c r="AD302" i="6"/>
  <c r="AC302" i="6"/>
  <c r="Z302" i="6"/>
  <c r="X302" i="6"/>
  <c r="W302" i="6"/>
  <c r="W306" i="6" s="1"/>
  <c r="U302" i="6"/>
  <c r="T302" i="6"/>
  <c r="R302" i="6"/>
  <c r="Q302" i="6"/>
  <c r="M302" i="6"/>
  <c r="I302" i="6"/>
  <c r="L302" i="6" s="1"/>
  <c r="M278" i="6"/>
  <c r="J278" i="6"/>
  <c r="F278" i="6"/>
  <c r="M277" i="6"/>
  <c r="J277" i="6"/>
  <c r="F277" i="6"/>
  <c r="M276" i="6"/>
  <c r="J276" i="6"/>
  <c r="F276" i="6"/>
  <c r="T275" i="6"/>
  <c r="U275" i="6" s="1"/>
  <c r="Q275" i="6"/>
  <c r="R275" i="6" s="1"/>
  <c r="M275" i="6"/>
  <c r="I275" i="6"/>
  <c r="T274" i="6"/>
  <c r="Q274" i="6"/>
  <c r="R274" i="6" s="1"/>
  <c r="M274" i="6"/>
  <c r="I274" i="6"/>
  <c r="T273" i="6"/>
  <c r="U273" i="6" s="1"/>
  <c r="Q273" i="6"/>
  <c r="M273" i="6"/>
  <c r="I273" i="6"/>
  <c r="U272" i="6"/>
  <c r="T272" i="6"/>
  <c r="R272" i="6"/>
  <c r="Q272" i="6"/>
  <c r="M272" i="6"/>
  <c r="I272" i="6"/>
  <c r="J270" i="6"/>
  <c r="F270" i="6"/>
  <c r="M269" i="6"/>
  <c r="J269" i="6"/>
  <c r="F269" i="6"/>
  <c r="J268" i="6"/>
  <c r="F268" i="6"/>
  <c r="W267" i="6"/>
  <c r="X267" i="6" s="1"/>
  <c r="T267" i="6"/>
  <c r="U267" i="6" s="1"/>
  <c r="Q267" i="6"/>
  <c r="R267" i="6" s="1"/>
  <c r="M267" i="6"/>
  <c r="I267" i="6"/>
  <c r="W266" i="6"/>
  <c r="X266" i="6" s="1"/>
  <c r="T266" i="6"/>
  <c r="U266" i="6" s="1"/>
  <c r="U268" i="6" s="1"/>
  <c r="Q266" i="6"/>
  <c r="R266" i="6" s="1"/>
  <c r="M266" i="6"/>
  <c r="I266" i="6"/>
  <c r="L266" i="6" s="1"/>
  <c r="W265" i="6"/>
  <c r="T265" i="6"/>
  <c r="Q265" i="6"/>
  <c r="R265" i="6" s="1"/>
  <c r="M265" i="6"/>
  <c r="I265" i="6"/>
  <c r="L265" i="6" s="1"/>
  <c r="W264" i="6"/>
  <c r="T264" i="6"/>
  <c r="U264" i="6" s="1"/>
  <c r="Q264" i="6"/>
  <c r="M264" i="6"/>
  <c r="M270" i="6" s="1"/>
  <c r="I264" i="6"/>
  <c r="K264" i="6" s="1"/>
  <c r="J262" i="6"/>
  <c r="F262" i="6"/>
  <c r="J261" i="6"/>
  <c r="F261" i="6"/>
  <c r="J260" i="6"/>
  <c r="F260" i="6"/>
  <c r="AF259" i="6"/>
  <c r="AG259" i="6" s="1"/>
  <c r="AC259" i="6"/>
  <c r="AD259" i="6" s="1"/>
  <c r="Z259" i="6"/>
  <c r="AA259" i="6" s="1"/>
  <c r="W259" i="6"/>
  <c r="X259" i="6" s="1"/>
  <c r="T259" i="6"/>
  <c r="U259" i="6" s="1"/>
  <c r="Q259" i="6"/>
  <c r="R259" i="6" s="1"/>
  <c r="M259" i="6"/>
  <c r="I259" i="6"/>
  <c r="K259" i="6" s="1"/>
  <c r="AF258" i="6"/>
  <c r="AG258" i="6" s="1"/>
  <c r="AC258" i="6"/>
  <c r="AD258" i="6" s="1"/>
  <c r="Z258" i="6"/>
  <c r="AA258" i="6" s="1"/>
  <c r="W258" i="6"/>
  <c r="T258" i="6"/>
  <c r="U258" i="6" s="1"/>
  <c r="Q258" i="6"/>
  <c r="R258" i="6" s="1"/>
  <c r="M258" i="6"/>
  <c r="I258" i="6"/>
  <c r="K258" i="6" s="1"/>
  <c r="AF257" i="6"/>
  <c r="AC257" i="6"/>
  <c r="Z257" i="6"/>
  <c r="AA257" i="6" s="1"/>
  <c r="AA261" i="6" s="1"/>
  <c r="W257" i="6"/>
  <c r="X257" i="6" s="1"/>
  <c r="T257" i="6"/>
  <c r="Q257" i="6"/>
  <c r="M257" i="6"/>
  <c r="M261" i="6" s="1"/>
  <c r="I257" i="6"/>
  <c r="L257" i="6" s="1"/>
  <c r="AG256" i="6"/>
  <c r="AF256" i="6"/>
  <c r="AC256" i="6"/>
  <c r="Z256" i="6"/>
  <c r="AA256" i="6" s="1"/>
  <c r="X256" i="6"/>
  <c r="W256" i="6"/>
  <c r="T256" i="6"/>
  <c r="Q256" i="6"/>
  <c r="M256" i="6"/>
  <c r="M260" i="6" s="1"/>
  <c r="I256" i="6"/>
  <c r="J254" i="6"/>
  <c r="F254" i="6"/>
  <c r="J253" i="6"/>
  <c r="F253" i="6"/>
  <c r="W252" i="6"/>
  <c r="L252" i="6"/>
  <c r="AC251" i="6"/>
  <c r="AD251" i="6" s="1"/>
  <c r="Z251" i="6"/>
  <c r="AA251" i="6" s="1"/>
  <c r="W251" i="6"/>
  <c r="X251" i="6" s="1"/>
  <c r="T251" i="6"/>
  <c r="U251" i="6" s="1"/>
  <c r="Q251" i="6"/>
  <c r="R251" i="6" s="1"/>
  <c r="M251" i="6"/>
  <c r="I251" i="6"/>
  <c r="AC250" i="6"/>
  <c r="AC252" i="6" s="1"/>
  <c r="Z250" i="6"/>
  <c r="Z252" i="6" s="1"/>
  <c r="W250" i="6"/>
  <c r="X250" i="6" s="1"/>
  <c r="X252" i="6" s="1"/>
  <c r="T250" i="6"/>
  <c r="Q250" i="6"/>
  <c r="R250" i="6" s="1"/>
  <c r="R252" i="6" s="1"/>
  <c r="M250" i="6"/>
  <c r="I250" i="6"/>
  <c r="L250" i="6" s="1"/>
  <c r="AC249" i="6"/>
  <c r="AD249" i="6" s="1"/>
  <c r="Z249" i="6"/>
  <c r="W249" i="6"/>
  <c r="T249" i="6"/>
  <c r="Q249" i="6"/>
  <c r="M249" i="6"/>
  <c r="I249" i="6"/>
  <c r="L249" i="6" s="1"/>
  <c r="M235" i="6"/>
  <c r="J235" i="6"/>
  <c r="F235" i="6"/>
  <c r="M234" i="6"/>
  <c r="J234" i="6"/>
  <c r="F234" i="6"/>
  <c r="M233" i="6"/>
  <c r="J233" i="6"/>
  <c r="AF232" i="6"/>
  <c r="AG232" i="6" s="1"/>
  <c r="AC232" i="6"/>
  <c r="AD232" i="6" s="1"/>
  <c r="Z232" i="6"/>
  <c r="AA232" i="6" s="1"/>
  <c r="W232" i="6"/>
  <c r="X232" i="6" s="1"/>
  <c r="T232" i="6"/>
  <c r="Q232" i="6"/>
  <c r="R232" i="6" s="1"/>
  <c r="M232" i="6"/>
  <c r="I232" i="6"/>
  <c r="AF231" i="6"/>
  <c r="AC231" i="6"/>
  <c r="Z231" i="6"/>
  <c r="Z233" i="6" s="1"/>
  <c r="W231" i="6"/>
  <c r="X231" i="6" s="1"/>
  <c r="X233" i="6" s="1"/>
  <c r="T231" i="6"/>
  <c r="Q231" i="6"/>
  <c r="M231" i="6"/>
  <c r="I231" i="6"/>
  <c r="L231" i="6" s="1"/>
  <c r="AF230" i="6"/>
  <c r="AC230" i="6"/>
  <c r="AC235" i="6" s="1"/>
  <c r="Z230" i="6"/>
  <c r="AA230" i="6" s="1"/>
  <c r="W230" i="6"/>
  <c r="X230" i="6" s="1"/>
  <c r="T230" i="6"/>
  <c r="Q230" i="6"/>
  <c r="M230" i="6"/>
  <c r="I230" i="6"/>
  <c r="I235" i="6" s="1"/>
  <c r="L235" i="6" s="1"/>
  <c r="M227" i="6"/>
  <c r="J227" i="6"/>
  <c r="F227" i="6"/>
  <c r="M226" i="6"/>
  <c r="J226" i="6"/>
  <c r="F226" i="6"/>
  <c r="L225" i="6"/>
  <c r="J225" i="6"/>
  <c r="T224" i="6"/>
  <c r="U224" i="6" s="1"/>
  <c r="Q224" i="6"/>
  <c r="R224" i="6" s="1"/>
  <c r="M224" i="6"/>
  <c r="I224" i="6"/>
  <c r="T223" i="6"/>
  <c r="T225" i="6" s="1"/>
  <c r="Q223" i="6"/>
  <c r="M223" i="6"/>
  <c r="M225" i="6" s="1"/>
  <c r="I223" i="6"/>
  <c r="K223" i="6" s="1"/>
  <c r="K225" i="6" s="1"/>
  <c r="T222" i="6"/>
  <c r="Q222" i="6"/>
  <c r="R222" i="6" s="1"/>
  <c r="M222" i="6"/>
  <c r="I222" i="6"/>
  <c r="L222" i="6" s="1"/>
  <c r="J219" i="6"/>
  <c r="F219" i="6"/>
  <c r="J218" i="6"/>
  <c r="F218" i="6"/>
  <c r="L217" i="6"/>
  <c r="J217" i="6"/>
  <c r="T216" i="6"/>
  <c r="U216" i="6" s="1"/>
  <c r="Q216" i="6"/>
  <c r="R216" i="6" s="1"/>
  <c r="M216" i="6"/>
  <c r="I216" i="6"/>
  <c r="T215" i="6"/>
  <c r="Q215" i="6"/>
  <c r="R215" i="6" s="1"/>
  <c r="R217" i="6" s="1"/>
  <c r="M215" i="6"/>
  <c r="M217" i="6" s="1"/>
  <c r="I215" i="6"/>
  <c r="L215" i="6" s="1"/>
  <c r="T214" i="6"/>
  <c r="Q214" i="6"/>
  <c r="R214" i="6" s="1"/>
  <c r="R218" i="6" s="1"/>
  <c r="M214" i="6"/>
  <c r="M219" i="6" s="1"/>
  <c r="I214" i="6"/>
  <c r="K214" i="6" s="1"/>
  <c r="J211" i="6"/>
  <c r="F211" i="6"/>
  <c r="J210" i="6"/>
  <c r="F210" i="6"/>
  <c r="J209" i="6"/>
  <c r="F209" i="6"/>
  <c r="Q208" i="6"/>
  <c r="R208" i="6" s="1"/>
  <c r="M208" i="6"/>
  <c r="I208" i="6"/>
  <c r="L208" i="6" s="1"/>
  <c r="Q207" i="6"/>
  <c r="R207" i="6" s="1"/>
  <c r="M207" i="6"/>
  <c r="I207" i="6"/>
  <c r="K207" i="6" s="1"/>
  <c r="Q206" i="6"/>
  <c r="R206" i="6" s="1"/>
  <c r="M206" i="6"/>
  <c r="M210" i="6" s="1"/>
  <c r="I206" i="6"/>
  <c r="Q205" i="6"/>
  <c r="M205" i="6"/>
  <c r="I205" i="6"/>
  <c r="J203" i="6"/>
  <c r="F203" i="6"/>
  <c r="M202" i="6"/>
  <c r="J202" i="6"/>
  <c r="F202" i="6"/>
  <c r="J201" i="6"/>
  <c r="F201" i="6"/>
  <c r="T200" i="6"/>
  <c r="U200" i="6" s="1"/>
  <c r="Q200" i="6"/>
  <c r="R200" i="6" s="1"/>
  <c r="M200" i="6"/>
  <c r="L200" i="6"/>
  <c r="I200" i="6"/>
  <c r="K200" i="6" s="1"/>
  <c r="T199" i="6"/>
  <c r="U199" i="6" s="1"/>
  <c r="Q199" i="6"/>
  <c r="R199" i="6" s="1"/>
  <c r="M199" i="6"/>
  <c r="I199" i="6"/>
  <c r="L199" i="6" s="1"/>
  <c r="T198" i="6"/>
  <c r="Q198" i="6"/>
  <c r="M198" i="6"/>
  <c r="I198" i="6"/>
  <c r="K198" i="6" s="1"/>
  <c r="U197" i="6"/>
  <c r="T197" i="6"/>
  <c r="Q197" i="6"/>
  <c r="M197" i="6"/>
  <c r="M201" i="6" s="1"/>
  <c r="I197" i="6"/>
  <c r="K197" i="6" s="1"/>
  <c r="J195" i="6"/>
  <c r="F195" i="6"/>
  <c r="J194" i="6"/>
  <c r="F194" i="6"/>
  <c r="J193" i="6"/>
  <c r="F193" i="6"/>
  <c r="W192" i="6"/>
  <c r="X192" i="6" s="1"/>
  <c r="T192" i="6"/>
  <c r="U192" i="6" s="1"/>
  <c r="Q192" i="6"/>
  <c r="R192" i="6" s="1"/>
  <c r="M192" i="6"/>
  <c r="I192" i="6"/>
  <c r="W191" i="6"/>
  <c r="W193" i="6" s="1"/>
  <c r="T191" i="6"/>
  <c r="U191" i="6" s="1"/>
  <c r="Q191" i="6"/>
  <c r="R191" i="6" s="1"/>
  <c r="M191" i="6"/>
  <c r="I191" i="6"/>
  <c r="K191" i="6" s="1"/>
  <c r="W190" i="6"/>
  <c r="T190" i="6"/>
  <c r="Q190" i="6"/>
  <c r="R190" i="6" s="1"/>
  <c r="M190" i="6"/>
  <c r="M194" i="6" s="1"/>
  <c r="I190" i="6"/>
  <c r="W189" i="6"/>
  <c r="X189" i="6" s="1"/>
  <c r="T189" i="6"/>
  <c r="R189" i="6"/>
  <c r="Q189" i="6"/>
  <c r="M189" i="6"/>
  <c r="I189" i="6"/>
  <c r="L189" i="6" s="1"/>
  <c r="J187" i="6"/>
  <c r="F187" i="6"/>
  <c r="J186" i="6"/>
  <c r="F186" i="6"/>
  <c r="J185" i="6"/>
  <c r="F185" i="6"/>
  <c r="W184" i="6"/>
  <c r="X184" i="6" s="1"/>
  <c r="T184" i="6"/>
  <c r="U184" i="6" s="1"/>
  <c r="Q184" i="6"/>
  <c r="R184" i="6" s="1"/>
  <c r="M184" i="6"/>
  <c r="M186" i="6" s="1"/>
  <c r="I184" i="6"/>
  <c r="L184" i="6" s="1"/>
  <c r="W183" i="6"/>
  <c r="T183" i="6"/>
  <c r="U183" i="6" s="1"/>
  <c r="Q183" i="6"/>
  <c r="R183" i="6" s="1"/>
  <c r="R185" i="6" s="1"/>
  <c r="M183" i="6"/>
  <c r="I183" i="6"/>
  <c r="W182" i="6"/>
  <c r="X182" i="6" s="1"/>
  <c r="T182" i="6"/>
  <c r="U182" i="6" s="1"/>
  <c r="Q182" i="6"/>
  <c r="M182" i="6"/>
  <c r="I182" i="6"/>
  <c r="X181" i="6"/>
  <c r="W181" i="6"/>
  <c r="U181" i="6"/>
  <c r="T181" i="6"/>
  <c r="Q181" i="6"/>
  <c r="R181" i="6" s="1"/>
  <c r="M181" i="6"/>
  <c r="I181" i="6"/>
  <c r="L181" i="6" s="1"/>
  <c r="J179" i="6"/>
  <c r="F179" i="6"/>
  <c r="J178" i="6"/>
  <c r="F178" i="6"/>
  <c r="J177" i="6"/>
  <c r="F177" i="6"/>
  <c r="W176" i="6"/>
  <c r="X176" i="6" s="1"/>
  <c r="T176" i="6"/>
  <c r="U176" i="6" s="1"/>
  <c r="Q176" i="6"/>
  <c r="R176" i="6" s="1"/>
  <c r="M176" i="6"/>
  <c r="I176" i="6"/>
  <c r="W175" i="6"/>
  <c r="X175" i="6" s="1"/>
  <c r="T175" i="6"/>
  <c r="T177" i="6" s="1"/>
  <c r="Q175" i="6"/>
  <c r="R175" i="6" s="1"/>
  <c r="M175" i="6"/>
  <c r="I175" i="6"/>
  <c r="L175" i="6" s="1"/>
  <c r="W174" i="6"/>
  <c r="T174" i="6"/>
  <c r="Q174" i="6"/>
  <c r="M174" i="6"/>
  <c r="M178" i="6" s="1"/>
  <c r="I174" i="6"/>
  <c r="W173" i="6"/>
  <c r="X173" i="6" s="1"/>
  <c r="T173" i="6"/>
  <c r="U173" i="6" s="1"/>
  <c r="R173" i="6"/>
  <c r="Q173" i="6"/>
  <c r="M173" i="6"/>
  <c r="I173" i="6"/>
  <c r="L173" i="6" s="1"/>
  <c r="J171" i="6"/>
  <c r="F171" i="6"/>
  <c r="J170" i="6"/>
  <c r="F170" i="6"/>
  <c r="J169" i="6"/>
  <c r="F169" i="6"/>
  <c r="W168" i="6"/>
  <c r="X168" i="6" s="1"/>
  <c r="T168" i="6"/>
  <c r="U168" i="6" s="1"/>
  <c r="Q168" i="6"/>
  <c r="R168" i="6" s="1"/>
  <c r="M168" i="6"/>
  <c r="M170" i="6" s="1"/>
  <c r="I168" i="6"/>
  <c r="L168" i="6" s="1"/>
  <c r="W167" i="6"/>
  <c r="X167" i="6" s="1"/>
  <c r="T167" i="6"/>
  <c r="U167" i="6" s="1"/>
  <c r="Q167" i="6"/>
  <c r="R167" i="6" s="1"/>
  <c r="M167" i="6"/>
  <c r="I167" i="6"/>
  <c r="W166" i="6"/>
  <c r="T166" i="6"/>
  <c r="Q166" i="6"/>
  <c r="R166" i="6" s="1"/>
  <c r="M166" i="6"/>
  <c r="I166" i="6"/>
  <c r="X165" i="6"/>
  <c r="W165" i="6"/>
  <c r="U165" i="6"/>
  <c r="T165" i="6"/>
  <c r="Q165" i="6"/>
  <c r="M165" i="6"/>
  <c r="I165" i="6"/>
  <c r="K165" i="6" s="1"/>
  <c r="J163" i="6"/>
  <c r="F163" i="6"/>
  <c r="J162" i="6"/>
  <c r="F162" i="6"/>
  <c r="J161" i="6"/>
  <c r="F161" i="6"/>
  <c r="W160" i="6"/>
  <c r="X160" i="6" s="1"/>
  <c r="T160" i="6"/>
  <c r="U160" i="6" s="1"/>
  <c r="Q160" i="6"/>
  <c r="R160" i="6" s="1"/>
  <c r="M160" i="6"/>
  <c r="I160" i="6"/>
  <c r="W159" i="6"/>
  <c r="X159" i="6" s="1"/>
  <c r="T159" i="6"/>
  <c r="T161" i="6" s="1"/>
  <c r="Q159" i="6"/>
  <c r="M159" i="6"/>
  <c r="I159" i="6"/>
  <c r="K159" i="6" s="1"/>
  <c r="W158" i="6"/>
  <c r="X158" i="6" s="1"/>
  <c r="T158" i="6"/>
  <c r="Q158" i="6"/>
  <c r="M158" i="6"/>
  <c r="M162" i="6" s="1"/>
  <c r="I158" i="6"/>
  <c r="W157" i="6"/>
  <c r="T157" i="6"/>
  <c r="U157" i="6" s="1"/>
  <c r="R157" i="6"/>
  <c r="Q157" i="6"/>
  <c r="M157" i="6"/>
  <c r="I157" i="6"/>
  <c r="L157" i="6" s="1"/>
  <c r="J149" i="6"/>
  <c r="F149" i="6"/>
  <c r="J148" i="6"/>
  <c r="F148" i="6"/>
  <c r="J147" i="6"/>
  <c r="I147" i="6"/>
  <c r="L147" i="6" s="1"/>
  <c r="F147" i="6"/>
  <c r="T146" i="6"/>
  <c r="U146" i="6" s="1"/>
  <c r="Q146" i="6"/>
  <c r="R146" i="6" s="1"/>
  <c r="M146" i="6"/>
  <c r="I146" i="6"/>
  <c r="L146" i="6" s="1"/>
  <c r="T145" i="6"/>
  <c r="U145" i="6" s="1"/>
  <c r="U147" i="6" s="1"/>
  <c r="Q145" i="6"/>
  <c r="R145" i="6" s="1"/>
  <c r="M145" i="6"/>
  <c r="I145" i="6"/>
  <c r="L145" i="6" s="1"/>
  <c r="T144" i="6"/>
  <c r="Q144" i="6"/>
  <c r="R144" i="6" s="1"/>
  <c r="R148" i="6" s="1"/>
  <c r="M144" i="6"/>
  <c r="M148" i="6" s="1"/>
  <c r="I144" i="6"/>
  <c r="T143" i="6"/>
  <c r="U143" i="6" s="1"/>
  <c r="Q143" i="6"/>
  <c r="M143" i="6"/>
  <c r="I143" i="6"/>
  <c r="J126" i="6"/>
  <c r="F126" i="6"/>
  <c r="J125" i="6"/>
  <c r="F125" i="6"/>
  <c r="J124" i="6"/>
  <c r="F124" i="6"/>
  <c r="T123" i="6"/>
  <c r="U123" i="6" s="1"/>
  <c r="Q123" i="6"/>
  <c r="R123" i="6" s="1"/>
  <c r="M123" i="6"/>
  <c r="M125" i="6" s="1"/>
  <c r="I123" i="6"/>
  <c r="L123" i="6" s="1"/>
  <c r="T122" i="6"/>
  <c r="U122" i="6" s="1"/>
  <c r="U124" i="6" s="1"/>
  <c r="Q122" i="6"/>
  <c r="R122" i="6" s="1"/>
  <c r="M122" i="6"/>
  <c r="L122" i="6"/>
  <c r="K122" i="6"/>
  <c r="I122" i="6"/>
  <c r="T121" i="6"/>
  <c r="Q121" i="6"/>
  <c r="M121" i="6"/>
  <c r="I121" i="6"/>
  <c r="L121" i="6" s="1"/>
  <c r="U120" i="6"/>
  <c r="T120" i="6"/>
  <c r="Q120" i="6"/>
  <c r="R120" i="6" s="1"/>
  <c r="M120" i="6"/>
  <c r="I120" i="6"/>
  <c r="M118" i="6"/>
  <c r="J118" i="6"/>
  <c r="F118" i="6"/>
  <c r="M117" i="6"/>
  <c r="J117" i="6"/>
  <c r="F117" i="6"/>
  <c r="M116" i="6"/>
  <c r="J116" i="6"/>
  <c r="F116" i="6"/>
  <c r="T115" i="6"/>
  <c r="Q115" i="6"/>
  <c r="R115" i="6" s="1"/>
  <c r="M115" i="6"/>
  <c r="I115" i="6"/>
  <c r="L115" i="6" s="1"/>
  <c r="T114" i="6"/>
  <c r="U114" i="6" s="1"/>
  <c r="Q114" i="6"/>
  <c r="R114" i="6" s="1"/>
  <c r="M114" i="6"/>
  <c r="I114" i="6"/>
  <c r="L114" i="6" s="1"/>
  <c r="T113" i="6"/>
  <c r="Q113" i="6"/>
  <c r="R113" i="6" s="1"/>
  <c r="M113" i="6"/>
  <c r="I113" i="6"/>
  <c r="I117" i="6" s="1"/>
  <c r="L117" i="6" s="1"/>
  <c r="U112" i="6"/>
  <c r="T112" i="6"/>
  <c r="Q112" i="6"/>
  <c r="M112" i="6"/>
  <c r="I112" i="6"/>
  <c r="L112" i="6" s="1"/>
  <c r="J110" i="6"/>
  <c r="F110" i="6"/>
  <c r="M109" i="6"/>
  <c r="J109" i="6"/>
  <c r="F109" i="6"/>
  <c r="J108" i="6"/>
  <c r="F108" i="6"/>
  <c r="T107" i="6"/>
  <c r="U107" i="6" s="1"/>
  <c r="Q107" i="6"/>
  <c r="R107" i="6" s="1"/>
  <c r="M107" i="6"/>
  <c r="I107" i="6"/>
  <c r="T106" i="6"/>
  <c r="U106" i="6" s="1"/>
  <c r="Q106" i="6"/>
  <c r="R106" i="6" s="1"/>
  <c r="M106" i="6"/>
  <c r="I106" i="6"/>
  <c r="K106" i="6" s="1"/>
  <c r="T105" i="6"/>
  <c r="T109" i="6" s="1"/>
  <c r="R105" i="6"/>
  <c r="Q105" i="6"/>
  <c r="M105" i="6"/>
  <c r="I105" i="6"/>
  <c r="T104" i="6"/>
  <c r="R104" i="6"/>
  <c r="Q104" i="6"/>
  <c r="M104" i="6"/>
  <c r="M110" i="6" s="1"/>
  <c r="I104" i="6"/>
  <c r="J94" i="6"/>
  <c r="F94" i="6"/>
  <c r="J93" i="6"/>
  <c r="F93" i="6"/>
  <c r="J92" i="6"/>
  <c r="F92" i="6"/>
  <c r="T91" i="6"/>
  <c r="U91" i="6" s="1"/>
  <c r="Q91" i="6"/>
  <c r="R91" i="6" s="1"/>
  <c r="M91" i="6"/>
  <c r="I91" i="6"/>
  <c r="L91" i="6" s="1"/>
  <c r="T90" i="6"/>
  <c r="U90" i="6" s="1"/>
  <c r="U92" i="6" s="1"/>
  <c r="Q90" i="6"/>
  <c r="R90" i="6" s="1"/>
  <c r="M90" i="6"/>
  <c r="M92" i="6" s="1"/>
  <c r="I90" i="6"/>
  <c r="T89" i="6"/>
  <c r="Q89" i="6"/>
  <c r="R89" i="6" s="1"/>
  <c r="M89" i="6"/>
  <c r="I89" i="6"/>
  <c r="T88" i="6"/>
  <c r="U88" i="6" s="1"/>
  <c r="Q88" i="6"/>
  <c r="Q92" i="6" s="1"/>
  <c r="M88" i="6"/>
  <c r="I88" i="6"/>
  <c r="I92" i="6" s="1"/>
  <c r="L92" i="6" s="1"/>
  <c r="M86" i="6"/>
  <c r="J86" i="6"/>
  <c r="F86" i="6"/>
  <c r="J85" i="6"/>
  <c r="F85" i="6"/>
  <c r="J84" i="6"/>
  <c r="F84" i="6"/>
  <c r="T83" i="6"/>
  <c r="U83" i="6" s="1"/>
  <c r="Q83" i="6"/>
  <c r="R83" i="6" s="1"/>
  <c r="M83" i="6"/>
  <c r="I83" i="6"/>
  <c r="L83" i="6" s="1"/>
  <c r="T82" i="6"/>
  <c r="U82" i="6" s="1"/>
  <c r="Q82" i="6"/>
  <c r="R82" i="6" s="1"/>
  <c r="M82" i="6"/>
  <c r="I82" i="6"/>
  <c r="K82" i="6" s="1"/>
  <c r="T81" i="6"/>
  <c r="Q81" i="6"/>
  <c r="M81" i="6"/>
  <c r="M85" i="6" s="1"/>
  <c r="I81" i="6"/>
  <c r="K81" i="6" s="1"/>
  <c r="T80" i="6"/>
  <c r="Q80" i="6"/>
  <c r="M80" i="6"/>
  <c r="I80" i="6"/>
  <c r="K80" i="6" s="1"/>
  <c r="J78" i="6"/>
  <c r="F78" i="6"/>
  <c r="M77" i="6"/>
  <c r="J77" i="6"/>
  <c r="F77" i="6"/>
  <c r="M76" i="6"/>
  <c r="J76" i="6"/>
  <c r="F76" i="6"/>
  <c r="AF75" i="6"/>
  <c r="AG75" i="6" s="1"/>
  <c r="AC75" i="6"/>
  <c r="AD75" i="6" s="1"/>
  <c r="Z75" i="6"/>
  <c r="AA75" i="6" s="1"/>
  <c r="W75" i="6"/>
  <c r="X75" i="6" s="1"/>
  <c r="T75" i="6"/>
  <c r="Q75" i="6"/>
  <c r="R75" i="6" s="1"/>
  <c r="M75" i="6"/>
  <c r="I75" i="6"/>
  <c r="L75" i="6" s="1"/>
  <c r="AF74" i="6"/>
  <c r="AF76" i="6" s="1"/>
  <c r="AC74" i="6"/>
  <c r="AD74" i="6" s="1"/>
  <c r="Z74" i="6"/>
  <c r="AA74" i="6" s="1"/>
  <c r="W74" i="6"/>
  <c r="X74" i="6" s="1"/>
  <c r="T74" i="6"/>
  <c r="T76" i="6" s="1"/>
  <c r="Q74" i="6"/>
  <c r="R74" i="6" s="1"/>
  <c r="M74" i="6"/>
  <c r="I74" i="6"/>
  <c r="K74" i="6" s="1"/>
  <c r="AF73" i="6"/>
  <c r="AC73" i="6"/>
  <c r="Z73" i="6"/>
  <c r="W73" i="6"/>
  <c r="X73" i="6" s="1"/>
  <c r="T73" i="6"/>
  <c r="U73" i="6" s="1"/>
  <c r="Q73" i="6"/>
  <c r="R73" i="6" s="1"/>
  <c r="M73" i="6"/>
  <c r="I73" i="6"/>
  <c r="K73" i="6" s="1"/>
  <c r="AG72" i="6"/>
  <c r="AF72" i="6"/>
  <c r="AC72" i="6"/>
  <c r="Z72" i="6"/>
  <c r="X72" i="6"/>
  <c r="W72" i="6"/>
  <c r="U72" i="6"/>
  <c r="T72" i="6"/>
  <c r="Q72" i="6"/>
  <c r="M72" i="6"/>
  <c r="M78" i="6" s="1"/>
  <c r="I72" i="6"/>
  <c r="J70" i="6"/>
  <c r="F70" i="6"/>
  <c r="M69" i="6"/>
  <c r="J69" i="6"/>
  <c r="F69" i="6"/>
  <c r="J68" i="6"/>
  <c r="F68" i="6"/>
  <c r="Q67" i="6"/>
  <c r="R67" i="6" s="1"/>
  <c r="M67" i="6"/>
  <c r="I67" i="6"/>
  <c r="K67" i="6" s="1"/>
  <c r="Q66" i="6"/>
  <c r="R66" i="6" s="1"/>
  <c r="M66" i="6"/>
  <c r="M70" i="6" s="1"/>
  <c r="I66" i="6"/>
  <c r="L66" i="6" s="1"/>
  <c r="Q65" i="6"/>
  <c r="M65" i="6"/>
  <c r="I65" i="6"/>
  <c r="L65" i="6" s="1"/>
  <c r="R64" i="6"/>
  <c r="Q64" i="6"/>
  <c r="M64" i="6"/>
  <c r="I64" i="6"/>
  <c r="K64" i="6" s="1"/>
  <c r="M62" i="6"/>
  <c r="J62" i="6"/>
  <c r="F62" i="6"/>
  <c r="J61" i="6"/>
  <c r="F61" i="6"/>
  <c r="J60" i="6"/>
  <c r="F60" i="6"/>
  <c r="W59" i="6"/>
  <c r="X59" i="6" s="1"/>
  <c r="T59" i="6"/>
  <c r="U59" i="6" s="1"/>
  <c r="Q59" i="6"/>
  <c r="R59" i="6" s="1"/>
  <c r="M59" i="6"/>
  <c r="M61" i="6" s="1"/>
  <c r="I59" i="6"/>
  <c r="L59" i="6" s="1"/>
  <c r="W58" i="6"/>
  <c r="X58" i="6" s="1"/>
  <c r="T58" i="6"/>
  <c r="U58" i="6" s="1"/>
  <c r="Q58" i="6"/>
  <c r="M58" i="6"/>
  <c r="I58" i="6"/>
  <c r="K58" i="6" s="1"/>
  <c r="W57" i="6"/>
  <c r="X57" i="6" s="1"/>
  <c r="T57" i="6"/>
  <c r="Q57" i="6"/>
  <c r="R57" i="6" s="1"/>
  <c r="M57" i="6"/>
  <c r="L57" i="6"/>
  <c r="K57" i="6"/>
  <c r="I57" i="6"/>
  <c r="X56" i="6"/>
  <c r="W56" i="6"/>
  <c r="U56" i="6"/>
  <c r="T56" i="6"/>
  <c r="Q56" i="6"/>
  <c r="R56" i="6" s="1"/>
  <c r="M56" i="6"/>
  <c r="K56" i="6"/>
  <c r="I56" i="6"/>
  <c r="L56" i="6" s="1"/>
  <c r="M54" i="6"/>
  <c r="J54" i="6"/>
  <c r="F54" i="6"/>
  <c r="M53" i="6"/>
  <c r="J53" i="6"/>
  <c r="F53" i="6"/>
  <c r="M52" i="6"/>
  <c r="J52" i="6"/>
  <c r="F52" i="6"/>
  <c r="T51" i="6"/>
  <c r="U51" i="6" s="1"/>
  <c r="Q51" i="6"/>
  <c r="R51" i="6" s="1"/>
  <c r="M51" i="6"/>
  <c r="I51" i="6"/>
  <c r="K51" i="6" s="1"/>
  <c r="T50" i="6"/>
  <c r="Q50" i="6"/>
  <c r="R50" i="6" s="1"/>
  <c r="M50" i="6"/>
  <c r="I50" i="6"/>
  <c r="K50" i="6" s="1"/>
  <c r="T49" i="6"/>
  <c r="U49" i="6" s="1"/>
  <c r="Q49" i="6"/>
  <c r="M49" i="6"/>
  <c r="L49" i="6"/>
  <c r="K49" i="6"/>
  <c r="I49" i="6"/>
  <c r="U48" i="6"/>
  <c r="T48" i="6"/>
  <c r="Q48" i="6"/>
  <c r="M48" i="6"/>
  <c r="L48" i="6"/>
  <c r="K48" i="6"/>
  <c r="I48" i="6"/>
  <c r="J46" i="6"/>
  <c r="F46" i="6"/>
  <c r="M45" i="6"/>
  <c r="J45" i="6"/>
  <c r="F45" i="6"/>
  <c r="M44" i="6"/>
  <c r="J44" i="6"/>
  <c r="F44" i="6"/>
  <c r="T43" i="6"/>
  <c r="U43" i="6" s="1"/>
  <c r="Q43" i="6"/>
  <c r="R43" i="6" s="1"/>
  <c r="M43" i="6"/>
  <c r="I43" i="6"/>
  <c r="K43" i="6" s="1"/>
  <c r="T42" i="6"/>
  <c r="T44" i="6" s="1"/>
  <c r="Q42" i="6"/>
  <c r="R42" i="6" s="1"/>
  <c r="R44" i="6" s="1"/>
  <c r="M42" i="6"/>
  <c r="I42" i="6"/>
  <c r="K42" i="6" s="1"/>
  <c r="T41" i="6"/>
  <c r="U41" i="6" s="1"/>
  <c r="Q41" i="6"/>
  <c r="M41" i="6"/>
  <c r="I41" i="6"/>
  <c r="K41" i="6" s="1"/>
  <c r="U40" i="6"/>
  <c r="T40" i="6"/>
  <c r="R40" i="6"/>
  <c r="Q40" i="6"/>
  <c r="M40" i="6"/>
  <c r="I40" i="6"/>
  <c r="J38" i="6"/>
  <c r="F38" i="6"/>
  <c r="J37" i="6"/>
  <c r="F37" i="6"/>
  <c r="J36" i="6"/>
  <c r="F36" i="6"/>
  <c r="AF35" i="6"/>
  <c r="AG35" i="6" s="1"/>
  <c r="AC35" i="6"/>
  <c r="AD35" i="6" s="1"/>
  <c r="Z35" i="6"/>
  <c r="AA35" i="6" s="1"/>
  <c r="W35" i="6"/>
  <c r="X35" i="6" s="1"/>
  <c r="T35" i="6"/>
  <c r="U35" i="6" s="1"/>
  <c r="Q35" i="6"/>
  <c r="R35" i="6" s="1"/>
  <c r="M35" i="6"/>
  <c r="I35" i="6"/>
  <c r="L35" i="6" s="1"/>
  <c r="AF34" i="6"/>
  <c r="AG34" i="6" s="1"/>
  <c r="AC34" i="6"/>
  <c r="AC36" i="6" s="1"/>
  <c r="Z34" i="6"/>
  <c r="AA34" i="6" s="1"/>
  <c r="W34" i="6"/>
  <c r="X34" i="6" s="1"/>
  <c r="X36" i="6" s="1"/>
  <c r="T34" i="6"/>
  <c r="U34" i="6" s="1"/>
  <c r="Q34" i="6"/>
  <c r="R34" i="6" s="1"/>
  <c r="M34" i="6"/>
  <c r="I34" i="6"/>
  <c r="L34" i="6" s="1"/>
  <c r="AF33" i="6"/>
  <c r="AC33" i="6"/>
  <c r="AD33" i="6" s="1"/>
  <c r="Z33" i="6"/>
  <c r="Z38" i="6" s="1"/>
  <c r="W33" i="6"/>
  <c r="T33" i="6"/>
  <c r="Q33" i="6"/>
  <c r="M33" i="6"/>
  <c r="I33" i="6"/>
  <c r="L33" i="6" s="1"/>
  <c r="AF32" i="6"/>
  <c r="AD32" i="6"/>
  <c r="AC32" i="6"/>
  <c r="AA32" i="6"/>
  <c r="Z32" i="6"/>
  <c r="X32" i="6"/>
  <c r="W32" i="6"/>
  <c r="T32" i="6"/>
  <c r="R32" i="6"/>
  <c r="Q32" i="6"/>
  <c r="M32" i="6"/>
  <c r="M36" i="6" s="1"/>
  <c r="I32" i="6"/>
  <c r="L32" i="6" s="1"/>
  <c r="J30" i="6"/>
  <c r="F30" i="6"/>
  <c r="J29" i="6"/>
  <c r="F29" i="6"/>
  <c r="J28" i="6"/>
  <c r="F28" i="6"/>
  <c r="T27" i="6"/>
  <c r="U27" i="6" s="1"/>
  <c r="Q27" i="6"/>
  <c r="R27" i="6" s="1"/>
  <c r="M27" i="6"/>
  <c r="I27" i="6"/>
  <c r="L27" i="6" s="1"/>
  <c r="T26" i="6"/>
  <c r="U26" i="6" s="1"/>
  <c r="Q26" i="6"/>
  <c r="R26" i="6" s="1"/>
  <c r="M26" i="6"/>
  <c r="I26" i="6"/>
  <c r="L26" i="6" s="1"/>
  <c r="T25" i="6"/>
  <c r="Q25" i="6"/>
  <c r="M25" i="6"/>
  <c r="M29" i="6" s="1"/>
  <c r="I25" i="6"/>
  <c r="L25" i="6" s="1"/>
  <c r="T24" i="6"/>
  <c r="Q24" i="6"/>
  <c r="M24" i="6"/>
  <c r="M30" i="6" s="1"/>
  <c r="I24" i="6"/>
  <c r="L24" i="6" s="1"/>
  <c r="J22" i="6"/>
  <c r="F22" i="6"/>
  <c r="J21" i="6"/>
  <c r="F21" i="6"/>
  <c r="J20" i="6"/>
  <c r="F20" i="6"/>
  <c r="AC19" i="6"/>
  <c r="Z19" i="6"/>
  <c r="AA19" i="6" s="1"/>
  <c r="W19" i="6"/>
  <c r="X19" i="6" s="1"/>
  <c r="T19" i="6"/>
  <c r="U19" i="6" s="1"/>
  <c r="Q19" i="6"/>
  <c r="M19" i="6"/>
  <c r="I19" i="6"/>
  <c r="L19" i="6" s="1"/>
  <c r="AC18" i="6"/>
  <c r="AD18" i="6" s="1"/>
  <c r="AD20" i="6" s="1"/>
  <c r="Z18" i="6"/>
  <c r="Z20" i="6" s="1"/>
  <c r="W18" i="6"/>
  <c r="X18" i="6" s="1"/>
  <c r="X20" i="6" s="1"/>
  <c r="T18" i="6"/>
  <c r="U18" i="6" s="1"/>
  <c r="Q18" i="6"/>
  <c r="R18" i="6" s="1"/>
  <c r="M18" i="6"/>
  <c r="I18" i="6"/>
  <c r="K18" i="6" s="1"/>
  <c r="AC17" i="6"/>
  <c r="AD17" i="6" s="1"/>
  <c r="Z17" i="6"/>
  <c r="AA17" i="6" s="1"/>
  <c r="W17" i="6"/>
  <c r="X17" i="6" s="1"/>
  <c r="T17" i="6"/>
  <c r="Q17" i="6"/>
  <c r="R17" i="6" s="1"/>
  <c r="M17" i="6"/>
  <c r="M21" i="6" s="1"/>
  <c r="I17" i="6"/>
  <c r="L17" i="6" s="1"/>
  <c r="AC16" i="6"/>
  <c r="AD16" i="6" s="1"/>
  <c r="AA16" i="6"/>
  <c r="Z16" i="6"/>
  <c r="X16" i="6"/>
  <c r="W16" i="6"/>
  <c r="T16" i="6"/>
  <c r="Q16" i="6"/>
  <c r="R16" i="6" s="1"/>
  <c r="M16" i="6"/>
  <c r="I16" i="6"/>
  <c r="L16" i="6" s="1"/>
  <c r="J14" i="6"/>
  <c r="F14" i="6"/>
  <c r="J13" i="6"/>
  <c r="F13" i="6"/>
  <c r="J12" i="6"/>
  <c r="F12" i="6"/>
  <c r="Q11" i="6"/>
  <c r="M11" i="6"/>
  <c r="I11" i="6"/>
  <c r="L11" i="6" s="1"/>
  <c r="Q10" i="6"/>
  <c r="R10" i="6" s="1"/>
  <c r="M10" i="6"/>
  <c r="I10" i="6"/>
  <c r="K10" i="6" s="1"/>
  <c r="Q9" i="6"/>
  <c r="R9" i="6" s="1"/>
  <c r="M9" i="6"/>
  <c r="M13" i="6" s="1"/>
  <c r="I9" i="6"/>
  <c r="L9" i="6" s="1"/>
  <c r="Q8" i="6"/>
  <c r="R8" i="6" s="1"/>
  <c r="M8" i="6"/>
  <c r="K8" i="6"/>
  <c r="I8" i="6"/>
  <c r="L8" i="6" s="1"/>
  <c r="R396" i="6" l="1"/>
  <c r="R323" i="6"/>
  <c r="R324" i="6"/>
  <c r="AA307" i="6"/>
  <c r="K307" i="6"/>
  <c r="Z307" i="6"/>
  <c r="AD313" i="6"/>
  <c r="AD316" i="6" s="1"/>
  <c r="AD322" i="6"/>
  <c r="AF338" i="6"/>
  <c r="AG339" i="6"/>
  <c r="T347" i="6"/>
  <c r="K351" i="6"/>
  <c r="K355" i="6" s="1"/>
  <c r="U378" i="6"/>
  <c r="U381" i="6" s="1"/>
  <c r="AD304" i="6"/>
  <c r="AD306" i="6" s="1"/>
  <c r="AC307" i="6"/>
  <c r="W315" i="6"/>
  <c r="R312" i="6"/>
  <c r="R314" i="6" s="1"/>
  <c r="I323" i="6"/>
  <c r="L323" i="6" s="1"/>
  <c r="AA327" i="6"/>
  <c r="AA331" i="6" s="1"/>
  <c r="K337" i="6"/>
  <c r="U343" i="6"/>
  <c r="U347" i="6" s="1"/>
  <c r="W347" i="6"/>
  <c r="Q354" i="6"/>
  <c r="X353" i="6"/>
  <c r="X355" i="6" s="1"/>
  <c r="AD314" i="6"/>
  <c r="AA328" i="6"/>
  <c r="AA330" i="6" s="1"/>
  <c r="K302" i="6"/>
  <c r="K308" i="6" s="1"/>
  <c r="W308" i="6"/>
  <c r="AC324" i="6"/>
  <c r="W330" i="6"/>
  <c r="R327" i="6"/>
  <c r="R331" i="6" s="1"/>
  <c r="L328" i="6"/>
  <c r="R335" i="6"/>
  <c r="R339" i="6" s="1"/>
  <c r="AA336" i="6"/>
  <c r="AA340" i="6" s="1"/>
  <c r="Q339" i="6"/>
  <c r="U340" i="6"/>
  <c r="W348" i="6"/>
  <c r="K364" i="6"/>
  <c r="K366" i="6" s="1"/>
  <c r="T375" i="6"/>
  <c r="K328" i="6"/>
  <c r="Q307" i="6"/>
  <c r="W314" i="6"/>
  <c r="I330" i="6"/>
  <c r="L330" i="6" s="1"/>
  <c r="AF340" i="6"/>
  <c r="Z348" i="6"/>
  <c r="AP374" i="6"/>
  <c r="AD323" i="6"/>
  <c r="AG373" i="6"/>
  <c r="U307" i="6"/>
  <c r="L305" i="6"/>
  <c r="Q323" i="6"/>
  <c r="K353" i="6"/>
  <c r="T307" i="6"/>
  <c r="X308" i="6"/>
  <c r="Q316" i="6"/>
  <c r="K326" i="6"/>
  <c r="Z332" i="6"/>
  <c r="T338" i="6"/>
  <c r="L344" i="6"/>
  <c r="K361" i="6"/>
  <c r="K367" i="6" s="1"/>
  <c r="AA374" i="6"/>
  <c r="Z374" i="6"/>
  <c r="R378" i="6"/>
  <c r="R381" i="6" s="1"/>
  <c r="T269" i="6"/>
  <c r="I260" i="6"/>
  <c r="L260" i="6" s="1"/>
  <c r="AD250" i="6"/>
  <c r="AD252" i="6" s="1"/>
  <c r="T268" i="6"/>
  <c r="Z260" i="6"/>
  <c r="T278" i="6"/>
  <c r="W254" i="6"/>
  <c r="K112" i="6"/>
  <c r="X249" i="6"/>
  <c r="X253" i="6" s="1"/>
  <c r="K256" i="6"/>
  <c r="K260" i="6" s="1"/>
  <c r="T261" i="6"/>
  <c r="Q277" i="6"/>
  <c r="Q276" i="6"/>
  <c r="K12" i="6"/>
  <c r="Q108" i="6"/>
  <c r="Z253" i="6"/>
  <c r="L256" i="6"/>
  <c r="R269" i="6"/>
  <c r="T277" i="6"/>
  <c r="U277" i="6"/>
  <c r="AC253" i="6"/>
  <c r="W269" i="6"/>
  <c r="W177" i="6"/>
  <c r="K250" i="6"/>
  <c r="K257" i="6"/>
  <c r="X265" i="6"/>
  <c r="X269" i="6" s="1"/>
  <c r="Z261" i="6"/>
  <c r="L198" i="6"/>
  <c r="U223" i="6"/>
  <c r="U225" i="6" s="1"/>
  <c r="T254" i="6"/>
  <c r="L258" i="6"/>
  <c r="Q38" i="6"/>
  <c r="Q252" i="6"/>
  <c r="W262" i="6"/>
  <c r="U249" i="6"/>
  <c r="AA250" i="6"/>
  <c r="AA252" i="6" s="1"/>
  <c r="Z262" i="6"/>
  <c r="K266" i="6"/>
  <c r="K268" i="6" s="1"/>
  <c r="R273" i="6"/>
  <c r="R277" i="6" s="1"/>
  <c r="U274" i="6"/>
  <c r="U276" i="6" s="1"/>
  <c r="I125" i="6"/>
  <c r="L125" i="6" s="1"/>
  <c r="K184" i="6"/>
  <c r="T227" i="6"/>
  <c r="Z254" i="6"/>
  <c r="T276" i="6"/>
  <c r="I126" i="6"/>
  <c r="L126" i="6" s="1"/>
  <c r="K249" i="6"/>
  <c r="AA249" i="6"/>
  <c r="AA253" i="6" s="1"/>
  <c r="U265" i="6"/>
  <c r="U269" i="6" s="1"/>
  <c r="X186" i="6"/>
  <c r="AD253" i="6"/>
  <c r="AA260" i="6"/>
  <c r="T270" i="6"/>
  <c r="Q278" i="6"/>
  <c r="T117" i="6"/>
  <c r="Q163" i="6"/>
  <c r="W194" i="6"/>
  <c r="W261" i="6"/>
  <c r="U186" i="6"/>
  <c r="K83" i="6"/>
  <c r="K85" i="6" s="1"/>
  <c r="T170" i="6"/>
  <c r="L191" i="6"/>
  <c r="K208" i="6"/>
  <c r="Q210" i="6"/>
  <c r="AA231" i="6"/>
  <c r="AA233" i="6" s="1"/>
  <c r="K32" i="6"/>
  <c r="Q109" i="6"/>
  <c r="I116" i="6"/>
  <c r="L116" i="6" s="1"/>
  <c r="K121" i="6"/>
  <c r="L197" i="6"/>
  <c r="L67" i="6"/>
  <c r="L50" i="6"/>
  <c r="I54" i="6"/>
  <c r="L54" i="6" s="1"/>
  <c r="T116" i="6"/>
  <c r="K181" i="6"/>
  <c r="I52" i="6"/>
  <c r="L52" i="6" s="1"/>
  <c r="U74" i="6"/>
  <c r="U76" i="6" s="1"/>
  <c r="Q178" i="6"/>
  <c r="L159" i="6"/>
  <c r="T118" i="6"/>
  <c r="L165" i="6"/>
  <c r="X190" i="6"/>
  <c r="X194" i="6" s="1"/>
  <c r="I202" i="6"/>
  <c r="L202" i="6" s="1"/>
  <c r="X234" i="6"/>
  <c r="AA234" i="6"/>
  <c r="K26" i="6"/>
  <c r="T61" i="6"/>
  <c r="K65" i="6"/>
  <c r="Q110" i="6"/>
  <c r="K113" i="6"/>
  <c r="U115" i="6"/>
  <c r="K120" i="6"/>
  <c r="T149" i="6"/>
  <c r="U166" i="6"/>
  <c r="U171" i="6" s="1"/>
  <c r="W169" i="6"/>
  <c r="U175" i="6"/>
  <c r="U177" i="6" s="1"/>
  <c r="Q194" i="6"/>
  <c r="I201" i="6"/>
  <c r="L201" i="6" s="1"/>
  <c r="K215" i="6"/>
  <c r="K217" i="6" s="1"/>
  <c r="Q219" i="6"/>
  <c r="U222" i="6"/>
  <c r="Z235" i="6"/>
  <c r="K11" i="6"/>
  <c r="AA33" i="6"/>
  <c r="AA38" i="6" s="1"/>
  <c r="U105" i="6"/>
  <c r="U109" i="6" s="1"/>
  <c r="L120" i="6"/>
  <c r="T147" i="6"/>
  <c r="I203" i="6"/>
  <c r="L203" i="6" s="1"/>
  <c r="R219" i="6"/>
  <c r="T226" i="6"/>
  <c r="I124" i="6"/>
  <c r="L124" i="6" s="1"/>
  <c r="Q46" i="6"/>
  <c r="L51" i="6"/>
  <c r="L106" i="6"/>
  <c r="K123" i="6"/>
  <c r="U159" i="6"/>
  <c r="K175" i="6"/>
  <c r="X191" i="6"/>
  <c r="X193" i="6" s="1"/>
  <c r="Q195" i="6"/>
  <c r="K199" i="6"/>
  <c r="K201" i="6" s="1"/>
  <c r="Z234" i="6"/>
  <c r="Q62" i="6"/>
  <c r="I77" i="6"/>
  <c r="L77" i="6" s="1"/>
  <c r="AF78" i="6"/>
  <c r="U113" i="6"/>
  <c r="K115" i="6"/>
  <c r="X177" i="6"/>
  <c r="W195" i="6"/>
  <c r="R210" i="6"/>
  <c r="K54" i="6"/>
  <c r="K202" i="6"/>
  <c r="Q227" i="6"/>
  <c r="W233" i="6"/>
  <c r="R109" i="6"/>
  <c r="T186" i="6"/>
  <c r="Q217" i="6"/>
  <c r="Q44" i="6"/>
  <c r="I53" i="6"/>
  <c r="L53" i="6" s="1"/>
  <c r="Q148" i="6"/>
  <c r="W187" i="6"/>
  <c r="T218" i="6"/>
  <c r="T36" i="6"/>
  <c r="L74" i="6"/>
  <c r="K114" i="6"/>
  <c r="K145" i="6"/>
  <c r="K25" i="6"/>
  <c r="I78" i="6"/>
  <c r="L78" i="6" s="1"/>
  <c r="Q13" i="6"/>
  <c r="AA21" i="6"/>
  <c r="X21" i="6"/>
  <c r="K66" i="6"/>
  <c r="K68" i="6" s="1"/>
  <c r="T77" i="6"/>
  <c r="L81" i="6"/>
  <c r="L80" i="6"/>
  <c r="K91" i="6"/>
  <c r="AC37" i="6"/>
  <c r="I12" i="6"/>
  <c r="L12" i="6" s="1"/>
  <c r="K24" i="6"/>
  <c r="T54" i="6"/>
  <c r="I76" i="6"/>
  <c r="L76" i="6" s="1"/>
  <c r="W22" i="6"/>
  <c r="R61" i="6"/>
  <c r="I62" i="6"/>
  <c r="L62" i="6" s="1"/>
  <c r="I69" i="6"/>
  <c r="L69" i="6" s="1"/>
  <c r="T78" i="6"/>
  <c r="K75" i="6"/>
  <c r="K84" i="6"/>
  <c r="AD37" i="6"/>
  <c r="U60" i="6"/>
  <c r="Q53" i="6"/>
  <c r="AG74" i="6"/>
  <c r="AG76" i="6" s="1"/>
  <c r="Q21" i="6"/>
  <c r="I28" i="6"/>
  <c r="L28" i="6" s="1"/>
  <c r="Q36" i="6"/>
  <c r="W77" i="6"/>
  <c r="X77" i="6"/>
  <c r="U45" i="6"/>
  <c r="AC38" i="6"/>
  <c r="T46" i="6"/>
  <c r="I60" i="6"/>
  <c r="L60" i="6" s="1"/>
  <c r="X76" i="6"/>
  <c r="L18" i="6"/>
  <c r="AA18" i="6"/>
  <c r="AA20" i="6" s="1"/>
  <c r="R19" i="6"/>
  <c r="R21" i="6" s="1"/>
  <c r="I20" i="6"/>
  <c r="L20" i="6" s="1"/>
  <c r="Q37" i="6"/>
  <c r="K53" i="6"/>
  <c r="L58" i="6"/>
  <c r="K59" i="6"/>
  <c r="K61" i="6" s="1"/>
  <c r="L64" i="6"/>
  <c r="Q69" i="6"/>
  <c r="K72" i="6"/>
  <c r="K76" i="6" s="1"/>
  <c r="AG73" i="6"/>
  <c r="Z76" i="6"/>
  <c r="AF77" i="6"/>
  <c r="I84" i="6"/>
  <c r="L84" i="6" s="1"/>
  <c r="I86" i="6"/>
  <c r="L86" i="6" s="1"/>
  <c r="R11" i="6"/>
  <c r="R13" i="6" s="1"/>
  <c r="W21" i="6"/>
  <c r="Z36" i="6"/>
  <c r="R33" i="6"/>
  <c r="R37" i="6" s="1"/>
  <c r="Z37" i="6"/>
  <c r="R41" i="6"/>
  <c r="R46" i="6" s="1"/>
  <c r="U42" i="6"/>
  <c r="U44" i="6" s="1"/>
  <c r="Q45" i="6"/>
  <c r="K52" i="6"/>
  <c r="T60" i="6"/>
  <c r="Q61" i="6"/>
  <c r="K60" i="6"/>
  <c r="L72" i="6"/>
  <c r="T85" i="6"/>
  <c r="R12" i="6"/>
  <c r="K16" i="6"/>
  <c r="K20" i="6" s="1"/>
  <c r="AD34" i="6"/>
  <c r="AD36" i="6" s="1"/>
  <c r="K19" i="6"/>
  <c r="K27" i="6"/>
  <c r="Q52" i="6"/>
  <c r="U50" i="6"/>
  <c r="U52" i="6" s="1"/>
  <c r="U57" i="6"/>
  <c r="U61" i="6" s="1"/>
  <c r="U75" i="6"/>
  <c r="U77" i="6" s="1"/>
  <c r="L82" i="6"/>
  <c r="I85" i="6"/>
  <c r="L85" i="6" s="1"/>
  <c r="Q93" i="6"/>
  <c r="X22" i="6"/>
  <c r="T45" i="6"/>
  <c r="W37" i="6"/>
  <c r="L43" i="6"/>
  <c r="Q60" i="6"/>
  <c r="I29" i="6"/>
  <c r="L29" i="6" s="1"/>
  <c r="R36" i="6"/>
  <c r="T52" i="6"/>
  <c r="U53" i="6"/>
  <c r="T53" i="6"/>
  <c r="I61" i="6"/>
  <c r="L61" i="6" s="1"/>
  <c r="I68" i="6"/>
  <c r="L68" i="6" s="1"/>
  <c r="I70" i="6"/>
  <c r="L70" i="6" s="1"/>
  <c r="Q77" i="6"/>
  <c r="R93" i="6"/>
  <c r="R58" i="6"/>
  <c r="R60" i="6" s="1"/>
  <c r="AC21" i="6"/>
  <c r="I37" i="6"/>
  <c r="L37" i="6" s="1"/>
  <c r="K45" i="6"/>
  <c r="W78" i="6"/>
  <c r="L73" i="6"/>
  <c r="M38" i="6"/>
  <c r="L144" i="6"/>
  <c r="K144" i="6"/>
  <c r="X235" i="6"/>
  <c r="U352" i="6"/>
  <c r="U354" i="6" s="1"/>
  <c r="T354" i="6"/>
  <c r="T356" i="6"/>
  <c r="K9" i="6"/>
  <c r="K17" i="6"/>
  <c r="I14" i="6"/>
  <c r="L14" i="6" s="1"/>
  <c r="M22" i="6"/>
  <c r="M20" i="6"/>
  <c r="AC20" i="6"/>
  <c r="AC22" i="6"/>
  <c r="AF37" i="6"/>
  <c r="AG33" i="6"/>
  <c r="AG37" i="6" s="1"/>
  <c r="Q54" i="6"/>
  <c r="R68" i="6"/>
  <c r="Q76" i="6"/>
  <c r="R72" i="6"/>
  <c r="Q78" i="6"/>
  <c r="Q116" i="6"/>
  <c r="Q118" i="6"/>
  <c r="R112" i="6"/>
  <c r="L158" i="6"/>
  <c r="I162" i="6"/>
  <c r="L162" i="6" s="1"/>
  <c r="K158" i="6"/>
  <c r="R165" i="6"/>
  <c r="Q171" i="6"/>
  <c r="Q169" i="6"/>
  <c r="R174" i="6"/>
  <c r="R178" i="6" s="1"/>
  <c r="Q179" i="6"/>
  <c r="Q187" i="6"/>
  <c r="K192" i="6"/>
  <c r="L192" i="6"/>
  <c r="U201" i="6"/>
  <c r="L216" i="6"/>
  <c r="I218" i="6"/>
  <c r="L218" i="6" s="1"/>
  <c r="K216" i="6"/>
  <c r="K218" i="6" s="1"/>
  <c r="R223" i="6"/>
  <c r="R225" i="6" s="1"/>
  <c r="Q225" i="6"/>
  <c r="W235" i="6"/>
  <c r="W234" i="6"/>
  <c r="Q233" i="6"/>
  <c r="R231" i="6"/>
  <c r="R233" i="6" s="1"/>
  <c r="R249" i="6"/>
  <c r="Q254" i="6"/>
  <c r="Q253" i="6"/>
  <c r="L89" i="6"/>
  <c r="K89" i="6"/>
  <c r="I93" i="6"/>
  <c r="L93" i="6" s="1"/>
  <c r="I108" i="6"/>
  <c r="L108" i="6" s="1"/>
  <c r="K104" i="6"/>
  <c r="L104" i="6"/>
  <c r="I186" i="6"/>
  <c r="L186" i="6" s="1"/>
  <c r="K182" i="6"/>
  <c r="I187" i="6"/>
  <c r="L187" i="6" s="1"/>
  <c r="L182" i="6"/>
  <c r="U430" i="6"/>
  <c r="U434" i="6" s="1"/>
  <c r="T434" i="6"/>
  <c r="T22" i="6"/>
  <c r="T20" i="6"/>
  <c r="L42" i="6"/>
  <c r="X60" i="6"/>
  <c r="X62" i="6"/>
  <c r="M124" i="6"/>
  <c r="M126" i="6"/>
  <c r="U169" i="6"/>
  <c r="K168" i="6"/>
  <c r="Q203" i="6"/>
  <c r="L304" i="6"/>
  <c r="K304" i="6"/>
  <c r="Z339" i="6"/>
  <c r="AA335" i="6"/>
  <c r="AA339" i="6" s="1"/>
  <c r="Z340" i="6"/>
  <c r="U16" i="6"/>
  <c r="I21" i="6"/>
  <c r="L21" i="6" s="1"/>
  <c r="X33" i="6"/>
  <c r="X37" i="6" s="1"/>
  <c r="L41" i="6"/>
  <c r="AD73" i="6"/>
  <c r="AD77" i="6" s="1"/>
  <c r="AC77" i="6"/>
  <c r="R80" i="6"/>
  <c r="Q86" i="6"/>
  <c r="Q84" i="6"/>
  <c r="K107" i="6"/>
  <c r="L107" i="6"/>
  <c r="I13" i="6"/>
  <c r="L13" i="6" s="1"/>
  <c r="I194" i="6"/>
  <c r="L194" i="6" s="1"/>
  <c r="L190" i="6"/>
  <c r="K190" i="6"/>
  <c r="R276" i="6"/>
  <c r="Z77" i="6"/>
  <c r="AA73" i="6"/>
  <c r="AA77" i="6" s="1"/>
  <c r="M93" i="6"/>
  <c r="M94" i="6"/>
  <c r="Q29" i="6"/>
  <c r="R25" i="6"/>
  <c r="R29" i="6" s="1"/>
  <c r="R49" i="6"/>
  <c r="R53" i="6" s="1"/>
  <c r="T37" i="6"/>
  <c r="U33" i="6"/>
  <c r="U37" i="6" s="1"/>
  <c r="R159" i="6"/>
  <c r="R161" i="6" s="1"/>
  <c r="Q161" i="6"/>
  <c r="M179" i="6"/>
  <c r="M177" i="6"/>
  <c r="K34" i="6"/>
  <c r="X78" i="6"/>
  <c r="R121" i="6"/>
  <c r="R125" i="6" s="1"/>
  <c r="Q125" i="6"/>
  <c r="R158" i="6"/>
  <c r="R162" i="6" s="1"/>
  <c r="Q162" i="6"/>
  <c r="X166" i="6"/>
  <c r="X170" i="6" s="1"/>
  <c r="W170" i="6"/>
  <c r="X174" i="6"/>
  <c r="W178" i="6"/>
  <c r="U232" i="6"/>
  <c r="T234" i="6"/>
  <c r="Q20" i="6"/>
  <c r="Z21" i="6"/>
  <c r="Q22" i="6"/>
  <c r="AF38" i="6"/>
  <c r="AG32" i="6"/>
  <c r="I44" i="6"/>
  <c r="L44" i="6" s="1"/>
  <c r="K40" i="6"/>
  <c r="R48" i="6"/>
  <c r="T62" i="6"/>
  <c r="U81" i="6"/>
  <c r="U85" i="6" s="1"/>
  <c r="L88" i="6"/>
  <c r="I94" i="6"/>
  <c r="L94" i="6" s="1"/>
  <c r="M108" i="6"/>
  <c r="R110" i="6"/>
  <c r="U116" i="6"/>
  <c r="R124" i="6"/>
  <c r="T125" i="6"/>
  <c r="U121" i="6"/>
  <c r="U125" i="6" s="1"/>
  <c r="Q126" i="6"/>
  <c r="K146" i="6"/>
  <c r="M163" i="6"/>
  <c r="W163" i="6"/>
  <c r="K167" i="6"/>
  <c r="K169" i="6" s="1"/>
  <c r="I169" i="6"/>
  <c r="L169" i="6" s="1"/>
  <c r="L167" i="6"/>
  <c r="M187" i="6"/>
  <c r="Q186" i="6"/>
  <c r="W270" i="6"/>
  <c r="X264" i="6"/>
  <c r="W268" i="6"/>
  <c r="T29" i="6"/>
  <c r="L40" i="6"/>
  <c r="W61" i="6"/>
  <c r="AC78" i="6"/>
  <c r="U89" i="6"/>
  <c r="T93" i="6"/>
  <c r="T126" i="6"/>
  <c r="X162" i="6"/>
  <c r="X183" i="6"/>
  <c r="X185" i="6" s="1"/>
  <c r="W185" i="6"/>
  <c r="R256" i="6"/>
  <c r="Q262" i="6"/>
  <c r="Q260" i="6"/>
  <c r="U270" i="6"/>
  <c r="I277" i="6"/>
  <c r="L277" i="6" s="1"/>
  <c r="L273" i="6"/>
  <c r="K273" i="6"/>
  <c r="K375" i="6"/>
  <c r="K373" i="6"/>
  <c r="AD19" i="6"/>
  <c r="AD22" i="6" s="1"/>
  <c r="Q30" i="6"/>
  <c r="R24" i="6"/>
  <c r="U25" i="6"/>
  <c r="U29" i="6" s="1"/>
  <c r="W36" i="6"/>
  <c r="K33" i="6"/>
  <c r="W38" i="6"/>
  <c r="M46" i="6"/>
  <c r="M60" i="6"/>
  <c r="Z78" i="6"/>
  <c r="AA72" i="6"/>
  <c r="R77" i="6"/>
  <c r="L90" i="6"/>
  <c r="K90" i="6"/>
  <c r="T110" i="6"/>
  <c r="U104" i="6"/>
  <c r="T108" i="6"/>
  <c r="I149" i="6"/>
  <c r="L149" i="6" s="1"/>
  <c r="L143" i="6"/>
  <c r="K143" i="6"/>
  <c r="I170" i="6"/>
  <c r="L170" i="6" s="1"/>
  <c r="K166" i="6"/>
  <c r="I171" i="6"/>
  <c r="L171" i="6" s="1"/>
  <c r="L166" i="6"/>
  <c r="Q177" i="6"/>
  <c r="R205" i="6"/>
  <c r="Q209" i="6"/>
  <c r="Q211" i="6"/>
  <c r="AG230" i="6"/>
  <c r="AF235" i="6"/>
  <c r="AF234" i="6"/>
  <c r="L251" i="6"/>
  <c r="K251" i="6"/>
  <c r="AD257" i="6"/>
  <c r="AD261" i="6" s="1"/>
  <c r="AC261" i="6"/>
  <c r="L205" i="6"/>
  <c r="K205" i="6"/>
  <c r="I211" i="6"/>
  <c r="L211" i="6" s="1"/>
  <c r="K224" i="6"/>
  <c r="L224" i="6"/>
  <c r="U308" i="6"/>
  <c r="U306" i="6"/>
  <c r="Q14" i="6"/>
  <c r="R20" i="6"/>
  <c r="M28" i="6"/>
  <c r="T38" i="6"/>
  <c r="U32" i="6"/>
  <c r="AA36" i="6"/>
  <c r="K88" i="6"/>
  <c r="R108" i="6"/>
  <c r="T21" i="6"/>
  <c r="U17" i="6"/>
  <c r="U21" i="6" s="1"/>
  <c r="T28" i="6"/>
  <c r="T30" i="6"/>
  <c r="M37" i="6"/>
  <c r="AF36" i="6"/>
  <c r="I38" i="6"/>
  <c r="L38" i="6" s="1"/>
  <c r="I45" i="6"/>
  <c r="L45" i="6" s="1"/>
  <c r="I46" i="6"/>
  <c r="L46" i="6" s="1"/>
  <c r="AC76" i="6"/>
  <c r="AD72" i="6"/>
  <c r="Q94" i="6"/>
  <c r="K105" i="6"/>
  <c r="I109" i="6"/>
  <c r="L109" i="6" s="1"/>
  <c r="I110" i="6"/>
  <c r="L110" i="6" s="1"/>
  <c r="R117" i="6"/>
  <c r="M147" i="6"/>
  <c r="M149" i="6"/>
  <c r="K160" i="6"/>
  <c r="L160" i="6"/>
  <c r="W162" i="6"/>
  <c r="W171" i="6"/>
  <c r="I178" i="6"/>
  <c r="L178" i="6" s="1"/>
  <c r="L174" i="6"/>
  <c r="K174" i="6"/>
  <c r="W179" i="6"/>
  <c r="U187" i="6"/>
  <c r="U185" i="6"/>
  <c r="R195" i="6"/>
  <c r="R197" i="6"/>
  <c r="Q201" i="6"/>
  <c r="U198" i="6"/>
  <c r="U202" i="6" s="1"/>
  <c r="T202" i="6"/>
  <c r="K206" i="6"/>
  <c r="L206" i="6"/>
  <c r="I210" i="6"/>
  <c r="L210" i="6" s="1"/>
  <c r="AF233" i="6"/>
  <c r="AG231" i="6"/>
  <c r="AG233" i="6" s="1"/>
  <c r="AF262" i="6"/>
  <c r="AF261" i="6"/>
  <c r="AG257" i="6"/>
  <c r="AG261" i="6" s="1"/>
  <c r="Z308" i="6"/>
  <c r="AA302" i="6"/>
  <c r="Z306" i="6"/>
  <c r="L311" i="6"/>
  <c r="I315" i="6"/>
  <c r="L315" i="6" s="1"/>
  <c r="I316" i="6"/>
  <c r="L316" i="6" s="1"/>
  <c r="K311" i="6"/>
  <c r="R194" i="6"/>
  <c r="I209" i="6"/>
  <c r="L209" i="6" s="1"/>
  <c r="AG260" i="6"/>
  <c r="I36" i="6"/>
  <c r="L36" i="6" s="1"/>
  <c r="X61" i="6"/>
  <c r="T84" i="6"/>
  <c r="T86" i="6"/>
  <c r="U80" i="6"/>
  <c r="K176" i="6"/>
  <c r="L176" i="6"/>
  <c r="Q12" i="6"/>
  <c r="M14" i="6"/>
  <c r="M12" i="6"/>
  <c r="L10" i="6"/>
  <c r="I22" i="6"/>
  <c r="L22" i="6" s="1"/>
  <c r="Z22" i="6"/>
  <c r="U24" i="6"/>
  <c r="Q28" i="6"/>
  <c r="K35" i="6"/>
  <c r="M68" i="6"/>
  <c r="R65" i="6"/>
  <c r="R69" i="6" s="1"/>
  <c r="R88" i="6"/>
  <c r="L105" i="6"/>
  <c r="Q117" i="6"/>
  <c r="Q124" i="6"/>
  <c r="R143" i="6"/>
  <c r="Q149" i="6"/>
  <c r="Q147" i="6"/>
  <c r="I148" i="6"/>
  <c r="L148" i="6" s="1"/>
  <c r="X157" i="6"/>
  <c r="W161" i="6"/>
  <c r="M161" i="6"/>
  <c r="M171" i="6"/>
  <c r="R170" i="6"/>
  <c r="Q170" i="6"/>
  <c r="K183" i="6"/>
  <c r="I185" i="6"/>
  <c r="L185" i="6" s="1"/>
  <c r="L183" i="6"/>
  <c r="U189" i="6"/>
  <c r="T195" i="6"/>
  <c r="T193" i="6"/>
  <c r="U215" i="6"/>
  <c r="U217" i="6" s="1"/>
  <c r="T217" i="6"/>
  <c r="L232" i="6"/>
  <c r="K232" i="6"/>
  <c r="X324" i="6"/>
  <c r="X322" i="6"/>
  <c r="U319" i="6"/>
  <c r="T323" i="6"/>
  <c r="M195" i="6"/>
  <c r="M193" i="6"/>
  <c r="Q193" i="6"/>
  <c r="Q234" i="6"/>
  <c r="R230" i="6"/>
  <c r="Q235" i="6"/>
  <c r="T252" i="6"/>
  <c r="U250" i="6"/>
  <c r="U252" i="6" s="1"/>
  <c r="T262" i="6"/>
  <c r="T260" i="6"/>
  <c r="L274" i="6"/>
  <c r="K274" i="6"/>
  <c r="I306" i="6"/>
  <c r="L306" i="6" s="1"/>
  <c r="R307" i="6"/>
  <c r="I307" i="6"/>
  <c r="L307" i="6" s="1"/>
  <c r="T316" i="6"/>
  <c r="T314" i="6"/>
  <c r="K322" i="6"/>
  <c r="AA321" i="6"/>
  <c r="AA324" i="6" s="1"/>
  <c r="Z323" i="6"/>
  <c r="Z322" i="6"/>
  <c r="R338" i="6"/>
  <c r="R340" i="6"/>
  <c r="I339" i="6"/>
  <c r="L339" i="6" s="1"/>
  <c r="L335" i="6"/>
  <c r="K335" i="6"/>
  <c r="Q356" i="6"/>
  <c r="W420" i="6"/>
  <c r="X416" i="6"/>
  <c r="W422" i="6"/>
  <c r="I30" i="6"/>
  <c r="L30" i="6" s="1"/>
  <c r="Q70" i="6"/>
  <c r="Q68" i="6"/>
  <c r="W76" i="6"/>
  <c r="T124" i="6"/>
  <c r="U144" i="6"/>
  <c r="U148" i="6" s="1"/>
  <c r="T148" i="6"/>
  <c r="I163" i="6"/>
  <c r="L163" i="6" s="1"/>
  <c r="I161" i="6"/>
  <c r="L161" i="6" s="1"/>
  <c r="K157" i="6"/>
  <c r="I179" i="6"/>
  <c r="L179" i="6" s="1"/>
  <c r="I177" i="6"/>
  <c r="L177" i="6" s="1"/>
  <c r="K173" i="6"/>
  <c r="T179" i="6"/>
  <c r="T187" i="6"/>
  <c r="T185" i="6"/>
  <c r="R182" i="6"/>
  <c r="R186" i="6" s="1"/>
  <c r="U190" i="6"/>
  <c r="U194" i="6" s="1"/>
  <c r="T194" i="6"/>
  <c r="M211" i="6"/>
  <c r="L207" i="6"/>
  <c r="I219" i="6"/>
  <c r="L219" i="6" s="1"/>
  <c r="L214" i="6"/>
  <c r="Q218" i="6"/>
  <c r="I227" i="6"/>
  <c r="L227" i="6" s="1"/>
  <c r="I226" i="6"/>
  <c r="L226" i="6" s="1"/>
  <c r="K222" i="6"/>
  <c r="L223" i="6"/>
  <c r="U230" i="6"/>
  <c r="T235" i="6"/>
  <c r="K231" i="6"/>
  <c r="K233" i="6" s="1"/>
  <c r="AC233" i="6"/>
  <c r="AD231" i="6"/>
  <c r="AD233" i="6" s="1"/>
  <c r="M254" i="6"/>
  <c r="M253" i="6"/>
  <c r="AC254" i="6"/>
  <c r="U256" i="6"/>
  <c r="I261" i="6"/>
  <c r="L261" i="6" s="1"/>
  <c r="L259" i="6"/>
  <c r="Q268" i="6"/>
  <c r="R264" i="6"/>
  <c r="Q270" i="6"/>
  <c r="X306" i="6"/>
  <c r="Q306" i="6"/>
  <c r="AD308" i="6"/>
  <c r="U310" i="6"/>
  <c r="K321" i="6"/>
  <c r="L321" i="6"/>
  <c r="AC322" i="6"/>
  <c r="W331" i="6"/>
  <c r="X327" i="6"/>
  <c r="X331" i="6" s="1"/>
  <c r="T332" i="6"/>
  <c r="U328" i="6"/>
  <c r="U330" i="6" s="1"/>
  <c r="T330" i="6"/>
  <c r="R354" i="6"/>
  <c r="AA351" i="6"/>
  <c r="AA355" i="6" s="1"/>
  <c r="Z355" i="6"/>
  <c r="U412" i="6"/>
  <c r="T306" i="6"/>
  <c r="I308" i="6"/>
  <c r="L308" i="6" s="1"/>
  <c r="K312" i="6"/>
  <c r="K314" i="6" s="1"/>
  <c r="L312" i="6"/>
  <c r="M324" i="6"/>
  <c r="M322" i="6"/>
  <c r="R315" i="6"/>
  <c r="R316" i="6"/>
  <c r="Q332" i="6"/>
  <c r="Q330" i="6"/>
  <c r="R326" i="6"/>
  <c r="Q348" i="6"/>
  <c r="R342" i="6"/>
  <c r="Q346" i="6"/>
  <c r="W356" i="6"/>
  <c r="W354" i="6"/>
  <c r="M406" i="6"/>
  <c r="M404" i="6"/>
  <c r="K434" i="6"/>
  <c r="AA432" i="6"/>
  <c r="AA434" i="6" s="1"/>
  <c r="Z434" i="6"/>
  <c r="Z435" i="6"/>
  <c r="W62" i="6"/>
  <c r="W60" i="6"/>
  <c r="I118" i="6"/>
  <c r="L118" i="6" s="1"/>
  <c r="U158" i="6"/>
  <c r="U162" i="6" s="1"/>
  <c r="T162" i="6"/>
  <c r="T163" i="6"/>
  <c r="T171" i="6"/>
  <c r="T169" i="6"/>
  <c r="U174" i="6"/>
  <c r="U178" i="6" s="1"/>
  <c r="T178" i="6"/>
  <c r="R198" i="6"/>
  <c r="R202" i="6" s="1"/>
  <c r="Q202" i="6"/>
  <c r="Q226" i="6"/>
  <c r="T233" i="6"/>
  <c r="U231" i="6"/>
  <c r="U233" i="6" s="1"/>
  <c r="R257" i="6"/>
  <c r="R261" i="6" s="1"/>
  <c r="Q261" i="6"/>
  <c r="W260" i="6"/>
  <c r="X258" i="6"/>
  <c r="X260" i="6" s="1"/>
  <c r="AF260" i="6"/>
  <c r="AA262" i="6"/>
  <c r="K265" i="6"/>
  <c r="I269" i="6"/>
  <c r="L269" i="6" s="1"/>
  <c r="Q269" i="6"/>
  <c r="I278" i="6"/>
  <c r="L278" i="6" s="1"/>
  <c r="L272" i="6"/>
  <c r="I276" i="6"/>
  <c r="L276" i="6" s="1"/>
  <c r="K272" i="6"/>
  <c r="Q308" i="6"/>
  <c r="Z316" i="6"/>
  <c r="Z314" i="6"/>
  <c r="AA310" i="6"/>
  <c r="K313" i="6"/>
  <c r="I322" i="6"/>
  <c r="L322" i="6" s="1"/>
  <c r="I340" i="6"/>
  <c r="L340" i="6" s="1"/>
  <c r="I338" i="6"/>
  <c r="L338" i="6" s="1"/>
  <c r="K334" i="6"/>
  <c r="T348" i="6"/>
  <c r="T346" i="6"/>
  <c r="U342" i="6"/>
  <c r="X350" i="6"/>
  <c r="R351" i="6"/>
  <c r="R355" i="6" s="1"/>
  <c r="M367" i="6"/>
  <c r="M365" i="6"/>
  <c r="U214" i="6"/>
  <c r="T219" i="6"/>
  <c r="R226" i="6"/>
  <c r="I234" i="6"/>
  <c r="L234" i="6" s="1"/>
  <c r="L230" i="6"/>
  <c r="AD256" i="6"/>
  <c r="AC262" i="6"/>
  <c r="AC260" i="6"/>
  <c r="R306" i="6"/>
  <c r="R308" i="6"/>
  <c r="X311" i="6"/>
  <c r="W316" i="6"/>
  <c r="AA338" i="6"/>
  <c r="X449" i="6"/>
  <c r="X451" i="6" s="1"/>
  <c r="W451" i="6"/>
  <c r="W20" i="6"/>
  <c r="M84" i="6"/>
  <c r="R81" i="6"/>
  <c r="R85" i="6" s="1"/>
  <c r="Q85" i="6"/>
  <c r="T92" i="6"/>
  <c r="T94" i="6"/>
  <c r="L113" i="6"/>
  <c r="Q185" i="6"/>
  <c r="W186" i="6"/>
  <c r="I195" i="6"/>
  <c r="L195" i="6" s="1"/>
  <c r="I193" i="6"/>
  <c r="L193" i="6" s="1"/>
  <c r="K189" i="6"/>
  <c r="T201" i="6"/>
  <c r="T203" i="6"/>
  <c r="K230" i="6"/>
  <c r="AC234" i="6"/>
  <c r="AD230" i="6"/>
  <c r="I233" i="6"/>
  <c r="L233" i="6" s="1"/>
  <c r="W253" i="6"/>
  <c r="U257" i="6"/>
  <c r="U261" i="6" s="1"/>
  <c r="I270" i="6"/>
  <c r="L270" i="6" s="1"/>
  <c r="K267" i="6"/>
  <c r="L267" i="6"/>
  <c r="M268" i="6"/>
  <c r="L275" i="6"/>
  <c r="K275" i="6"/>
  <c r="L303" i="6"/>
  <c r="L320" i="6"/>
  <c r="AD324" i="6"/>
  <c r="AA342" i="6"/>
  <c r="Z346" i="6"/>
  <c r="AA343" i="6"/>
  <c r="AA347" i="6" s="1"/>
  <c r="Z347" i="6"/>
  <c r="L345" i="6"/>
  <c r="K345" i="6"/>
  <c r="T253" i="6"/>
  <c r="I262" i="6"/>
  <c r="L262" i="6" s="1"/>
  <c r="M262" i="6"/>
  <c r="I268" i="6"/>
  <c r="L268" i="6" s="1"/>
  <c r="Z315" i="6"/>
  <c r="Z324" i="6"/>
  <c r="M340" i="6"/>
  <c r="AC340" i="6"/>
  <c r="AD334" i="6"/>
  <c r="AC338" i="6"/>
  <c r="AF339" i="6"/>
  <c r="Q366" i="6"/>
  <c r="R362" i="6"/>
  <c r="R366" i="6" s="1"/>
  <c r="Q375" i="6"/>
  <c r="Q373" i="6"/>
  <c r="R369" i="6"/>
  <c r="AJ369" i="6"/>
  <c r="AI373" i="6"/>
  <c r="AI375" i="6"/>
  <c r="U370" i="6"/>
  <c r="T374" i="6"/>
  <c r="U371" i="6"/>
  <c r="T373" i="6"/>
  <c r="I461" i="6"/>
  <c r="L461" i="6" s="1"/>
  <c r="I459" i="6"/>
  <c r="L459" i="6" s="1"/>
  <c r="K455" i="6"/>
  <c r="L455" i="6"/>
  <c r="M203" i="6"/>
  <c r="I253" i="6"/>
  <c r="L253" i="6" s="1"/>
  <c r="I254" i="6"/>
  <c r="L254" i="6" s="1"/>
  <c r="X261" i="6"/>
  <c r="AC315" i="6"/>
  <c r="AA322" i="6"/>
  <c r="Q322" i="6"/>
  <c r="Q324" i="6"/>
  <c r="U355" i="6"/>
  <c r="K363" i="6"/>
  <c r="K365" i="6" s="1"/>
  <c r="I365" i="6"/>
  <c r="L365" i="6" s="1"/>
  <c r="AL373" i="6"/>
  <c r="AL375" i="6"/>
  <c r="AM369" i="6"/>
  <c r="R393" i="6"/>
  <c r="R395" i="6" s="1"/>
  <c r="Q395" i="6"/>
  <c r="L416" i="6"/>
  <c r="I422" i="6"/>
  <c r="L422" i="6" s="1"/>
  <c r="K416" i="6"/>
  <c r="I420" i="6"/>
  <c r="L420" i="6" s="1"/>
  <c r="U452" i="6"/>
  <c r="U453" i="6"/>
  <c r="X169" i="6"/>
  <c r="R177" i="6"/>
  <c r="R193" i="6"/>
  <c r="M209" i="6"/>
  <c r="M218" i="6"/>
  <c r="T308" i="6"/>
  <c r="M316" i="6"/>
  <c r="M314" i="6"/>
  <c r="T315" i="6"/>
  <c r="U311" i="6"/>
  <c r="U315" i="6" s="1"/>
  <c r="L319" i="6"/>
  <c r="K319" i="6"/>
  <c r="M332" i="6"/>
  <c r="I331" i="6"/>
  <c r="L331" i="6" s="1"/>
  <c r="K327" i="6"/>
  <c r="K331" i="6" s="1"/>
  <c r="L343" i="6"/>
  <c r="I348" i="6"/>
  <c r="L348" i="6" s="1"/>
  <c r="K343" i="6"/>
  <c r="Z375" i="6"/>
  <c r="I397" i="6"/>
  <c r="L397" i="6" s="1"/>
  <c r="I395" i="6"/>
  <c r="L395" i="6" s="1"/>
  <c r="K391" i="6"/>
  <c r="L391" i="6"/>
  <c r="M396" i="6"/>
  <c r="U404" i="6"/>
  <c r="T435" i="6"/>
  <c r="T433" i="6"/>
  <c r="U429" i="6"/>
  <c r="AD434" i="6"/>
  <c r="X453" i="6"/>
  <c r="M169" i="6"/>
  <c r="M185" i="6"/>
  <c r="L264" i="6"/>
  <c r="I324" i="6"/>
  <c r="L324" i="6" s="1"/>
  <c r="X340" i="6"/>
  <c r="M348" i="6"/>
  <c r="M346" i="6"/>
  <c r="Q347" i="6"/>
  <c r="I375" i="6"/>
  <c r="L375" i="6" s="1"/>
  <c r="I373" i="6"/>
  <c r="L373" i="6" s="1"/>
  <c r="L369" i="6"/>
  <c r="AA369" i="6"/>
  <c r="Z373" i="6"/>
  <c r="M374" i="6"/>
  <c r="M375" i="6"/>
  <c r="AG370" i="6"/>
  <c r="AF375" i="6"/>
  <c r="T324" i="6"/>
  <c r="T322" i="6"/>
  <c r="AA323" i="6"/>
  <c r="M331" i="6"/>
  <c r="W340" i="6"/>
  <c r="W338" i="6"/>
  <c r="Q338" i="6"/>
  <c r="I346" i="6"/>
  <c r="L346" i="6" s="1"/>
  <c r="K342" i="6"/>
  <c r="L342" i="6"/>
  <c r="W346" i="6"/>
  <c r="Q365" i="6"/>
  <c r="U373" i="6"/>
  <c r="X371" i="6"/>
  <c r="X375" i="6" s="1"/>
  <c r="W375" i="6"/>
  <c r="W373" i="6"/>
  <c r="I405" i="6"/>
  <c r="L405" i="6" s="1"/>
  <c r="L401" i="6"/>
  <c r="K401" i="6"/>
  <c r="K405" i="6" s="1"/>
  <c r="K480" i="6"/>
  <c r="K396" i="6"/>
  <c r="I406" i="6"/>
  <c r="L406" i="6" s="1"/>
  <c r="I404" i="6"/>
  <c r="L404" i="6" s="1"/>
  <c r="K400" i="6"/>
  <c r="L400" i="6"/>
  <c r="M412" i="6"/>
  <c r="M414" i="6"/>
  <c r="R409" i="6"/>
  <c r="R413" i="6" s="1"/>
  <c r="Q413" i="6"/>
  <c r="L418" i="6"/>
  <c r="K418" i="6"/>
  <c r="AC374" i="6"/>
  <c r="AD370" i="6"/>
  <c r="AD374" i="6" s="1"/>
  <c r="X431" i="6"/>
  <c r="X433" i="6" s="1"/>
  <c r="W433" i="6"/>
  <c r="AD432" i="6"/>
  <c r="AD435" i="6" s="1"/>
  <c r="AC434" i="6"/>
  <c r="AC435" i="6"/>
  <c r="U461" i="6"/>
  <c r="U459" i="6"/>
  <c r="I481" i="6"/>
  <c r="L481" i="6" s="1"/>
  <c r="L477" i="6"/>
  <c r="K477" i="6"/>
  <c r="K481" i="6" s="1"/>
  <c r="I482" i="6"/>
  <c r="L482" i="6" s="1"/>
  <c r="T339" i="6"/>
  <c r="X348" i="6"/>
  <c r="K350" i="6"/>
  <c r="I356" i="6"/>
  <c r="L356" i="6" s="1"/>
  <c r="Z356" i="6"/>
  <c r="I354" i="6"/>
  <c r="L354" i="6" s="1"/>
  <c r="M373" i="6"/>
  <c r="AI374" i="6"/>
  <c r="AJ370" i="6"/>
  <c r="AJ374" i="6" s="1"/>
  <c r="W405" i="6"/>
  <c r="X401" i="6"/>
  <c r="X405" i="6" s="1"/>
  <c r="W406" i="6"/>
  <c r="I460" i="6"/>
  <c r="L460" i="6" s="1"/>
  <c r="L456" i="6"/>
  <c r="K456" i="6"/>
  <c r="K460" i="6" s="1"/>
  <c r="K469" i="6"/>
  <c r="L469" i="6"/>
  <c r="I473" i="6"/>
  <c r="L473" i="6" s="1"/>
  <c r="I367" i="6"/>
  <c r="L367" i="6" s="1"/>
  <c r="AO375" i="6"/>
  <c r="AO373" i="6"/>
  <c r="AP369" i="6"/>
  <c r="I396" i="6"/>
  <c r="L396" i="6" s="1"/>
  <c r="R402" i="6"/>
  <c r="Q404" i="6"/>
  <c r="AA452" i="6"/>
  <c r="AA453" i="6"/>
  <c r="R457" i="6"/>
  <c r="Q459" i="6"/>
  <c r="Z354" i="6"/>
  <c r="AC375" i="6"/>
  <c r="AC373" i="6"/>
  <c r="AD369" i="6"/>
  <c r="U416" i="6"/>
  <c r="T422" i="6"/>
  <c r="T420" i="6"/>
  <c r="Q421" i="6"/>
  <c r="R417" i="6"/>
  <c r="R421" i="6" s="1"/>
  <c r="M452" i="6"/>
  <c r="K449" i="6"/>
  <c r="K451" i="6" s="1"/>
  <c r="I453" i="6"/>
  <c r="L453" i="6" s="1"/>
  <c r="L449" i="6"/>
  <c r="R460" i="6"/>
  <c r="M472" i="6"/>
  <c r="M474" i="6"/>
  <c r="M354" i="6"/>
  <c r="L370" i="6"/>
  <c r="L394" i="6"/>
  <c r="K394" i="6"/>
  <c r="W404" i="6"/>
  <c r="AA435" i="6"/>
  <c r="AA433" i="6"/>
  <c r="W435" i="6"/>
  <c r="W434" i="6"/>
  <c r="X430" i="6"/>
  <c r="T452" i="6"/>
  <c r="T453" i="6"/>
  <c r="W460" i="6"/>
  <c r="X456" i="6"/>
  <c r="X460" i="6" s="1"/>
  <c r="L494" i="6"/>
  <c r="K494" i="6"/>
  <c r="M339" i="6"/>
  <c r="I355" i="6"/>
  <c r="L355" i="6" s="1"/>
  <c r="Q374" i="6"/>
  <c r="R408" i="6"/>
  <c r="Q414" i="6"/>
  <c r="T413" i="6"/>
  <c r="U409" i="6"/>
  <c r="U413" i="6" s="1"/>
  <c r="I435" i="6"/>
  <c r="L435" i="6" s="1"/>
  <c r="I434" i="6"/>
  <c r="L434" i="6" s="1"/>
  <c r="L430" i="6"/>
  <c r="W461" i="6"/>
  <c r="K486" i="6"/>
  <c r="L486" i="6"/>
  <c r="K498" i="6"/>
  <c r="K496" i="6"/>
  <c r="Q397" i="6"/>
  <c r="Q396" i="6"/>
  <c r="U401" i="6"/>
  <c r="U405" i="6" s="1"/>
  <c r="T405" i="6"/>
  <c r="T406" i="6"/>
  <c r="T412" i="6"/>
  <c r="T414" i="6"/>
  <c r="M435" i="6"/>
  <c r="M433" i="6"/>
  <c r="R453" i="6"/>
  <c r="M461" i="6"/>
  <c r="M459" i="6"/>
  <c r="W453" i="6"/>
  <c r="U456" i="6"/>
  <c r="U460" i="6" s="1"/>
  <c r="T460" i="6"/>
  <c r="T461" i="6"/>
  <c r="I488" i="6"/>
  <c r="L488" i="6" s="1"/>
  <c r="K484" i="6"/>
  <c r="I490" i="6"/>
  <c r="L490" i="6" s="1"/>
  <c r="R420" i="6"/>
  <c r="AA417" i="6"/>
  <c r="Z421" i="6"/>
  <c r="K431" i="6"/>
  <c r="K433" i="6" s="1"/>
  <c r="I433" i="6"/>
  <c r="L433" i="6" s="1"/>
  <c r="K453" i="6"/>
  <c r="Z453" i="6"/>
  <c r="M490" i="6"/>
  <c r="M488" i="6"/>
  <c r="K306" i="6" l="1"/>
  <c r="K332" i="6"/>
  <c r="U332" i="6"/>
  <c r="R367" i="6"/>
  <c r="X332" i="6"/>
  <c r="K339" i="6"/>
  <c r="AD254" i="6"/>
  <c r="K262" i="6"/>
  <c r="K330" i="6"/>
  <c r="U356" i="6"/>
  <c r="AA332" i="6"/>
  <c r="AD315" i="6"/>
  <c r="R278" i="6"/>
  <c r="K125" i="6"/>
  <c r="X254" i="6"/>
  <c r="K254" i="6"/>
  <c r="U254" i="6"/>
  <c r="K261" i="6"/>
  <c r="X171" i="6"/>
  <c r="K185" i="6"/>
  <c r="U46" i="6"/>
  <c r="K186" i="6"/>
  <c r="AG78" i="6"/>
  <c r="K29" i="6"/>
  <c r="R22" i="6"/>
  <c r="U117" i="6"/>
  <c r="U227" i="6"/>
  <c r="K203" i="6"/>
  <c r="AA254" i="6"/>
  <c r="U149" i="6"/>
  <c r="K253" i="6"/>
  <c r="U163" i="6"/>
  <c r="U253" i="6"/>
  <c r="K170" i="6"/>
  <c r="K86" i="6"/>
  <c r="K118" i="6"/>
  <c r="K70" i="6"/>
  <c r="U126" i="6"/>
  <c r="U203" i="6"/>
  <c r="AA235" i="6"/>
  <c r="U278" i="6"/>
  <c r="K69" i="6"/>
  <c r="U226" i="6"/>
  <c r="K219" i="6"/>
  <c r="K109" i="6"/>
  <c r="K36" i="6"/>
  <c r="K194" i="6"/>
  <c r="K93" i="6"/>
  <c r="U78" i="6"/>
  <c r="K117" i="6"/>
  <c r="U161" i="6"/>
  <c r="K210" i="6"/>
  <c r="K38" i="6"/>
  <c r="X187" i="6"/>
  <c r="U62" i="6"/>
  <c r="U118" i="6"/>
  <c r="AA37" i="6"/>
  <c r="R179" i="6"/>
  <c r="K78" i="6"/>
  <c r="K28" i="6"/>
  <c r="X195" i="6"/>
  <c r="R62" i="6"/>
  <c r="AD38" i="6"/>
  <c r="U179" i="6"/>
  <c r="K116" i="6"/>
  <c r="K124" i="6"/>
  <c r="K126" i="6"/>
  <c r="U170" i="6"/>
  <c r="R45" i="6"/>
  <c r="R163" i="6"/>
  <c r="K30" i="6"/>
  <c r="K77" i="6"/>
  <c r="X38" i="6"/>
  <c r="AG77" i="6"/>
  <c r="R14" i="6"/>
  <c r="AD21" i="6"/>
  <c r="U54" i="6"/>
  <c r="R38" i="6"/>
  <c r="K62" i="6"/>
  <c r="AA22" i="6"/>
  <c r="K397" i="6"/>
  <c r="K395" i="6"/>
  <c r="R373" i="6"/>
  <c r="R375" i="6"/>
  <c r="K235" i="6"/>
  <c r="K234" i="6"/>
  <c r="AD78" i="6"/>
  <c r="AD76" i="6"/>
  <c r="U435" i="6"/>
  <c r="U433" i="6"/>
  <c r="U219" i="6"/>
  <c r="U218" i="6"/>
  <c r="K340" i="6"/>
  <c r="K338" i="6"/>
  <c r="K435" i="6"/>
  <c r="R348" i="6"/>
  <c r="R346" i="6"/>
  <c r="R270" i="6"/>
  <c r="R268" i="6"/>
  <c r="X163" i="6"/>
  <c r="X161" i="6"/>
  <c r="R92" i="6"/>
  <c r="R94" i="6"/>
  <c r="K149" i="6"/>
  <c r="K147" i="6"/>
  <c r="R126" i="6"/>
  <c r="R54" i="6"/>
  <c r="R52" i="6"/>
  <c r="R171" i="6"/>
  <c r="R169" i="6"/>
  <c r="R70" i="6"/>
  <c r="AA421" i="6"/>
  <c r="AA422" i="6"/>
  <c r="R459" i="6"/>
  <c r="R461" i="6"/>
  <c r="K323" i="6"/>
  <c r="K324" i="6"/>
  <c r="AM375" i="6"/>
  <c r="AM373" i="6"/>
  <c r="AA356" i="6"/>
  <c r="K269" i="6"/>
  <c r="R356" i="6"/>
  <c r="U323" i="6"/>
  <c r="U324" i="6"/>
  <c r="AG262" i="6"/>
  <c r="AA308" i="6"/>
  <c r="AA306" i="6"/>
  <c r="X268" i="6"/>
  <c r="X270" i="6"/>
  <c r="K44" i="6"/>
  <c r="K46" i="6"/>
  <c r="K162" i="6"/>
  <c r="R78" i="6"/>
  <c r="R76" i="6"/>
  <c r="K482" i="6"/>
  <c r="K94" i="6"/>
  <c r="K92" i="6"/>
  <c r="AD262" i="6"/>
  <c r="AD260" i="6"/>
  <c r="X422" i="6"/>
  <c r="X420" i="6"/>
  <c r="U86" i="6"/>
  <c r="U84" i="6"/>
  <c r="K276" i="6"/>
  <c r="K278" i="6"/>
  <c r="R397" i="6"/>
  <c r="R235" i="6"/>
  <c r="R234" i="6"/>
  <c r="R262" i="6"/>
  <c r="R260" i="6"/>
  <c r="X461" i="6"/>
  <c r="U406" i="6"/>
  <c r="K422" i="6"/>
  <c r="K420" i="6"/>
  <c r="U262" i="6"/>
  <c r="U260" i="6"/>
  <c r="K179" i="6"/>
  <c r="K177" i="6"/>
  <c r="K270" i="6"/>
  <c r="R147" i="6"/>
  <c r="R149" i="6"/>
  <c r="K316" i="6"/>
  <c r="K315" i="6"/>
  <c r="K211" i="6"/>
  <c r="K209" i="6"/>
  <c r="AG234" i="6"/>
  <c r="AG235" i="6"/>
  <c r="AA76" i="6"/>
  <c r="AA78" i="6"/>
  <c r="K37" i="6"/>
  <c r="X178" i="6"/>
  <c r="X179" i="6"/>
  <c r="R118" i="6"/>
  <c r="R116" i="6"/>
  <c r="AP375" i="6"/>
  <c r="AP373" i="6"/>
  <c r="U195" i="6"/>
  <c r="U193" i="6"/>
  <c r="AA375" i="6"/>
  <c r="AA373" i="6"/>
  <c r="R330" i="6"/>
  <c r="R332" i="6"/>
  <c r="U422" i="6"/>
  <c r="U420" i="6"/>
  <c r="K404" i="6"/>
  <c r="K406" i="6"/>
  <c r="K347" i="6"/>
  <c r="U93" i="6"/>
  <c r="U94" i="6"/>
  <c r="AG36" i="6"/>
  <c r="AG38" i="6"/>
  <c r="K148" i="6"/>
  <c r="R412" i="6"/>
  <c r="R414" i="6"/>
  <c r="AD375" i="6"/>
  <c r="AD373" i="6"/>
  <c r="K346" i="6"/>
  <c r="K348" i="6"/>
  <c r="X316" i="6"/>
  <c r="X315" i="6"/>
  <c r="X356" i="6"/>
  <c r="X354" i="6"/>
  <c r="U234" i="6"/>
  <c r="U235" i="6"/>
  <c r="X406" i="6"/>
  <c r="K490" i="6"/>
  <c r="K488" i="6"/>
  <c r="R404" i="6"/>
  <c r="R406" i="6"/>
  <c r="K473" i="6"/>
  <c r="K474" i="6"/>
  <c r="K459" i="6"/>
  <c r="K461" i="6"/>
  <c r="AA348" i="6"/>
  <c r="AA346" i="6"/>
  <c r="AD235" i="6"/>
  <c r="AD234" i="6"/>
  <c r="X373" i="6"/>
  <c r="U346" i="6"/>
  <c r="U348" i="6"/>
  <c r="AA316" i="6"/>
  <c r="AA314" i="6"/>
  <c r="U316" i="6"/>
  <c r="U314" i="6"/>
  <c r="K178" i="6"/>
  <c r="K171" i="6"/>
  <c r="U108" i="6"/>
  <c r="U110" i="6"/>
  <c r="K277" i="6"/>
  <c r="K187" i="6"/>
  <c r="R254" i="6"/>
  <c r="R253" i="6"/>
  <c r="K21" i="6"/>
  <c r="K22" i="6"/>
  <c r="K161" i="6"/>
  <c r="K163" i="6"/>
  <c r="R211" i="6"/>
  <c r="R209" i="6"/>
  <c r="R30" i="6"/>
  <c r="R28" i="6"/>
  <c r="R84" i="6"/>
  <c r="R86" i="6"/>
  <c r="R422" i="6"/>
  <c r="K195" i="6"/>
  <c r="K193" i="6"/>
  <c r="U38" i="6"/>
  <c r="U36" i="6"/>
  <c r="K356" i="6"/>
  <c r="K354" i="6"/>
  <c r="U375" i="6"/>
  <c r="U374" i="6"/>
  <c r="X435" i="6"/>
  <c r="X434" i="6"/>
  <c r="AG374" i="6"/>
  <c r="AG375" i="6"/>
  <c r="AJ375" i="6"/>
  <c r="AJ373" i="6"/>
  <c r="AD338" i="6"/>
  <c r="AD340" i="6"/>
  <c r="R227" i="6"/>
  <c r="U414" i="6"/>
  <c r="K226" i="6"/>
  <c r="K227" i="6"/>
  <c r="X262" i="6"/>
  <c r="U30" i="6"/>
  <c r="U28" i="6"/>
  <c r="R203" i="6"/>
  <c r="R201" i="6"/>
  <c r="R187" i="6"/>
  <c r="U22" i="6"/>
  <c r="U20" i="6"/>
  <c r="K108" i="6"/>
  <c r="K110" i="6"/>
  <c r="K13" i="6"/>
  <c r="K14" i="6"/>
  <c r="T12" i="5" l="1"/>
  <c r="T10" i="5"/>
  <c r="U12" i="5"/>
  <c r="U10" i="5"/>
  <c r="Q12" i="5"/>
  <c r="R12" i="5" s="1"/>
  <c r="Q10" i="5"/>
  <c r="R10" i="5" s="1"/>
  <c r="T4" i="5"/>
  <c r="U4" i="5"/>
  <c r="Q6" i="5"/>
  <c r="R6" i="5" s="1"/>
  <c r="Q4" i="5"/>
  <c r="R4" i="5" s="1"/>
  <c r="M12" i="5" l="1"/>
  <c r="I12" i="5"/>
  <c r="L12" i="5" s="1"/>
  <c r="Q11" i="5"/>
  <c r="R11" i="5" s="1"/>
  <c r="M11" i="5"/>
  <c r="I11" i="5"/>
  <c r="K11" i="5" s="1"/>
  <c r="M10" i="5"/>
  <c r="I10" i="5"/>
  <c r="L10" i="5" s="1"/>
  <c r="K12" i="5" l="1"/>
  <c r="L11" i="5"/>
  <c r="K10" i="5"/>
  <c r="M6" i="5"/>
  <c r="I6" i="5"/>
  <c r="L6" i="5" s="1"/>
  <c r="M5" i="5"/>
  <c r="I5" i="5"/>
  <c r="L5" i="5" s="1"/>
  <c r="M4" i="5"/>
  <c r="I4" i="5"/>
  <c r="L4" i="5" s="1"/>
  <c r="Q3" i="5"/>
  <c r="R3" i="5" s="1"/>
  <c r="M3" i="5"/>
  <c r="I3" i="5"/>
  <c r="L3" i="5" s="1"/>
  <c r="K6" i="5" l="1"/>
  <c r="K5" i="5"/>
  <c r="K4" i="5"/>
  <c r="K3" i="5"/>
  <c r="Q9" i="5"/>
  <c r="R9" i="5" s="1"/>
  <c r="M9" i="5"/>
  <c r="I9" i="5" l="1"/>
  <c r="K9" i="5" l="1"/>
  <c r="L9" i="5"/>
  <c r="M30" i="3"/>
  <c r="M29" i="3"/>
  <c r="M28" i="3"/>
  <c r="M27" i="3"/>
  <c r="M22" i="3"/>
  <c r="M21" i="3"/>
  <c r="M23" i="3" s="1"/>
  <c r="M20" i="3"/>
  <c r="M19" i="3"/>
  <c r="M14" i="3"/>
  <c r="M13" i="3"/>
  <c r="M12" i="3"/>
  <c r="M11" i="3"/>
  <c r="M15" i="3" s="1"/>
  <c r="M32" i="3"/>
  <c r="M6" i="3"/>
  <c r="M8" i="3" s="1"/>
  <c r="M5" i="3"/>
  <c r="M9" i="3" s="1"/>
  <c r="M4" i="3"/>
  <c r="M3" i="3"/>
  <c r="M24" i="3" l="1"/>
  <c r="M7" i="3"/>
  <c r="M25" i="3"/>
  <c r="M16" i="3"/>
  <c r="M33" i="3"/>
  <c r="M17" i="3"/>
  <c r="M31" i="3"/>
  <c r="M23" i="4"/>
  <c r="M6" i="4"/>
  <c r="M5" i="4"/>
  <c r="M4" i="4"/>
  <c r="M3" i="4"/>
  <c r="M89" i="4" l="1"/>
  <c r="M114" i="4"/>
  <c r="M130" i="4"/>
  <c r="M368" i="4"/>
  <c r="M243" i="4"/>
  <c r="M82" i="4"/>
  <c r="M138" i="4"/>
  <c r="M244" i="4"/>
  <c r="M260" i="4"/>
  <c r="M276" i="4"/>
  <c r="M317" i="4"/>
  <c r="M108" i="4"/>
  <c r="M66" i="4"/>
  <c r="M204" i="4"/>
  <c r="M181" i="4"/>
  <c r="M40" i="4"/>
  <c r="M154" i="4"/>
  <c r="M24" i="4"/>
  <c r="M56" i="4"/>
  <c r="M155" i="4"/>
  <c r="M131" i="4"/>
  <c r="M162" i="4"/>
  <c r="M179" i="4"/>
  <c r="M315" i="4"/>
  <c r="M49" i="4"/>
  <c r="M64" i="4"/>
  <c r="M180" i="4"/>
  <c r="M195" i="4"/>
  <c r="M316" i="4"/>
  <c r="M333" i="4"/>
  <c r="M50" i="4"/>
  <c r="M65" i="4"/>
  <c r="M81" i="4"/>
  <c r="M106" i="4"/>
  <c r="M196" i="4"/>
  <c r="M283" i="4"/>
  <c r="M334" i="4"/>
  <c r="M359" i="4"/>
  <c r="M251" i="4"/>
  <c r="M253" i="4"/>
  <c r="M17" i="4"/>
  <c r="M33" i="4"/>
  <c r="M25" i="4"/>
  <c r="M205" i="4"/>
  <c r="M16" i="4"/>
  <c r="M83" i="4"/>
  <c r="M139" i="4"/>
  <c r="M57" i="4"/>
  <c r="M267" i="4"/>
  <c r="M269" i="4"/>
  <c r="M115" i="4"/>
  <c r="M156" i="4"/>
  <c r="M358" i="4"/>
  <c r="M360" i="4"/>
  <c r="M9" i="4"/>
  <c r="M7" i="4"/>
  <c r="M42" i="4"/>
  <c r="M8" i="4"/>
  <c r="M107" i="4"/>
  <c r="M140" i="4"/>
  <c r="M163" i="4"/>
  <c r="M245" i="4"/>
  <c r="M285" i="4"/>
  <c r="M342" i="4"/>
  <c r="M90" i="4"/>
  <c r="M132" i="4"/>
  <c r="M203" i="4"/>
  <c r="M252" i="4"/>
  <c r="M291" i="4"/>
  <c r="M324" i="4"/>
  <c r="M116" i="4"/>
  <c r="M164" i="4"/>
  <c r="M343" i="4"/>
  <c r="M344" i="4"/>
  <c r="M72" i="4"/>
  <c r="M122" i="4"/>
  <c r="M170" i="4"/>
  <c r="M211" i="4"/>
  <c r="M268" i="4"/>
  <c r="M307" i="4"/>
  <c r="M335" i="4"/>
  <c r="M31" i="4"/>
  <c r="M48" i="4"/>
  <c r="M73" i="4"/>
  <c r="M123" i="4"/>
  <c r="M124" i="4"/>
  <c r="M171" i="4"/>
  <c r="M172" i="4"/>
  <c r="M212" i="4"/>
  <c r="M259" i="4"/>
  <c r="M275" i="4"/>
  <c r="M292" i="4"/>
  <c r="M293" i="4"/>
  <c r="M308" i="4"/>
  <c r="M309" i="4"/>
  <c r="M325" i="4"/>
  <c r="M326" i="4"/>
  <c r="M74" i="4"/>
  <c r="M261" i="4"/>
  <c r="M58" i="4"/>
  <c r="M220" i="4"/>
  <c r="M236" i="4"/>
  <c r="M284" i="4"/>
  <c r="M277" i="4"/>
  <c r="M213" i="4"/>
  <c r="M197" i="4"/>
  <c r="M91" i="4"/>
  <c r="M41" i="4"/>
  <c r="M32" i="4"/>
  <c r="M15" i="4"/>
  <c r="AC14" i="3"/>
  <c r="AD14" i="3" s="1"/>
  <c r="AC13" i="3"/>
  <c r="AD13" i="3" s="1"/>
  <c r="AC12" i="3"/>
  <c r="AD12" i="3" s="1"/>
  <c r="AC11" i="3"/>
  <c r="Z14" i="3"/>
  <c r="AA14" i="3" s="1"/>
  <c r="Z13" i="3"/>
  <c r="Z12" i="3"/>
  <c r="AA12" i="3" s="1"/>
  <c r="Z11" i="3"/>
  <c r="AA13" i="3"/>
  <c r="W14" i="3"/>
  <c r="X14" i="3" s="1"/>
  <c r="W13" i="3"/>
  <c r="X13" i="3" s="1"/>
  <c r="W12" i="3"/>
  <c r="X12" i="3" s="1"/>
  <c r="W11" i="3"/>
  <c r="T22" i="3"/>
  <c r="U22" i="3" s="1"/>
  <c r="T21" i="3"/>
  <c r="U21" i="3" s="1"/>
  <c r="T20" i="3"/>
  <c r="U20" i="3" s="1"/>
  <c r="T19" i="3"/>
  <c r="T14" i="3"/>
  <c r="U14" i="3" s="1"/>
  <c r="T13" i="3"/>
  <c r="U13" i="3" s="1"/>
  <c r="T12" i="3"/>
  <c r="U12" i="3" s="1"/>
  <c r="T11" i="3"/>
  <c r="Q30" i="3"/>
  <c r="R30" i="3" s="1"/>
  <c r="Q29" i="3"/>
  <c r="R29" i="3" s="1"/>
  <c r="Q28" i="3"/>
  <c r="R28" i="3" s="1"/>
  <c r="Q27" i="3"/>
  <c r="Q31" i="3" s="1"/>
  <c r="Q22" i="3"/>
  <c r="R22" i="3" s="1"/>
  <c r="Q21" i="3"/>
  <c r="R21" i="3" s="1"/>
  <c r="Q20" i="3"/>
  <c r="R20" i="3" s="1"/>
  <c r="Q19" i="3"/>
  <c r="Q14" i="3"/>
  <c r="R14" i="3" s="1"/>
  <c r="Q13" i="3"/>
  <c r="R13" i="3" s="1"/>
  <c r="Q12" i="3"/>
  <c r="R12" i="3" s="1"/>
  <c r="Q11" i="3"/>
  <c r="Q17" i="3" s="1"/>
  <c r="R3" i="3"/>
  <c r="Q6" i="3"/>
  <c r="R6" i="3" s="1"/>
  <c r="Q5" i="3"/>
  <c r="R5" i="3" s="1"/>
  <c r="Q4" i="3"/>
  <c r="R4" i="3" s="1"/>
  <c r="Q3" i="3"/>
  <c r="U16" i="3" l="1"/>
  <c r="X16" i="3"/>
  <c r="AA16" i="3"/>
  <c r="R16" i="3"/>
  <c r="Z17" i="3"/>
  <c r="Q25" i="3"/>
  <c r="R24" i="3"/>
  <c r="T17" i="3"/>
  <c r="W17" i="3"/>
  <c r="Q33" i="3"/>
  <c r="R27" i="3"/>
  <c r="R33" i="3" s="1"/>
  <c r="R32" i="3"/>
  <c r="T25" i="3"/>
  <c r="U24" i="3"/>
  <c r="AD16" i="3"/>
  <c r="AC17" i="3"/>
  <c r="AC15" i="3"/>
  <c r="AD11" i="3"/>
  <c r="AC16" i="3"/>
  <c r="Z15" i="3"/>
  <c r="AA11" i="3"/>
  <c r="Z16" i="3"/>
  <c r="W15" i="3"/>
  <c r="W16" i="3"/>
  <c r="X11" i="3"/>
  <c r="T23" i="3"/>
  <c r="T24" i="3"/>
  <c r="U19" i="3"/>
  <c r="T15" i="3"/>
  <c r="U11" i="3"/>
  <c r="T16" i="3"/>
  <c r="Q32" i="3"/>
  <c r="Q23" i="3"/>
  <c r="R19" i="3"/>
  <c r="Q24" i="3"/>
  <c r="Q15" i="3"/>
  <c r="R11" i="3"/>
  <c r="Q16" i="3"/>
  <c r="W365" i="4"/>
  <c r="X365" i="4" s="1"/>
  <c r="T365" i="4"/>
  <c r="U365" i="4" s="1"/>
  <c r="Q365" i="4"/>
  <c r="R365" i="4" s="1"/>
  <c r="W364" i="4"/>
  <c r="T364" i="4"/>
  <c r="U364" i="4" s="1"/>
  <c r="Q364" i="4"/>
  <c r="R364" i="4" s="1"/>
  <c r="W357" i="4"/>
  <c r="X357" i="4" s="1"/>
  <c r="W356" i="4"/>
  <c r="X356" i="4" s="1"/>
  <c r="W355" i="4"/>
  <c r="W354" i="4"/>
  <c r="T357" i="4"/>
  <c r="U357" i="4" s="1"/>
  <c r="Q357" i="4"/>
  <c r="R357" i="4" s="1"/>
  <c r="T356" i="4"/>
  <c r="U356" i="4" s="1"/>
  <c r="Q356" i="4"/>
  <c r="T355" i="4"/>
  <c r="U355" i="4" s="1"/>
  <c r="Q355" i="4"/>
  <c r="R355" i="4" s="1"/>
  <c r="T354" i="4"/>
  <c r="U354" i="4" s="1"/>
  <c r="Q354" i="4"/>
  <c r="R354" i="4" s="1"/>
  <c r="T341" i="4"/>
  <c r="U341" i="4" s="1"/>
  <c r="Q341" i="4"/>
  <c r="R341" i="4" s="1"/>
  <c r="T340" i="4"/>
  <c r="U340" i="4" s="1"/>
  <c r="Q340" i="4"/>
  <c r="R340" i="4" s="1"/>
  <c r="T339" i="4"/>
  <c r="U339" i="4" s="1"/>
  <c r="Q339" i="4"/>
  <c r="R339" i="4" s="1"/>
  <c r="T338" i="4"/>
  <c r="U338" i="4" s="1"/>
  <c r="Q338" i="4"/>
  <c r="R338" i="4" s="1"/>
  <c r="Q323" i="4"/>
  <c r="R323" i="4" s="1"/>
  <c r="Q322" i="4"/>
  <c r="R322" i="4" s="1"/>
  <c r="Q321" i="4"/>
  <c r="R321" i="4" s="1"/>
  <c r="Q320" i="4"/>
  <c r="T314" i="4"/>
  <c r="U314" i="4" s="1"/>
  <c r="Q314" i="4"/>
  <c r="R314" i="4" s="1"/>
  <c r="T313" i="4"/>
  <c r="U313" i="4" s="1"/>
  <c r="Q313" i="4"/>
  <c r="R313" i="4" s="1"/>
  <c r="T312" i="4"/>
  <c r="Q312" i="4"/>
  <c r="R312" i="4" s="1"/>
  <c r="T311" i="4"/>
  <c r="U311" i="4" s="1"/>
  <c r="Q311" i="4"/>
  <c r="R311" i="4" s="1"/>
  <c r="Z306" i="4"/>
  <c r="AA306" i="4" s="1"/>
  <c r="Z305" i="4"/>
  <c r="AA305" i="4" s="1"/>
  <c r="Z304" i="4"/>
  <c r="Z303" i="4"/>
  <c r="W306" i="4"/>
  <c r="X306" i="4" s="1"/>
  <c r="T306" i="4"/>
  <c r="U306" i="4" s="1"/>
  <c r="Q306" i="4"/>
  <c r="R306" i="4" s="1"/>
  <c r="W305" i="4"/>
  <c r="X305" i="4" s="1"/>
  <c r="T305" i="4"/>
  <c r="U305" i="4" s="1"/>
  <c r="Q305" i="4"/>
  <c r="R305" i="4" s="1"/>
  <c r="W304" i="4"/>
  <c r="T304" i="4"/>
  <c r="Q304" i="4"/>
  <c r="R304" i="4" s="1"/>
  <c r="W303" i="4"/>
  <c r="T303" i="4"/>
  <c r="Q303" i="4"/>
  <c r="T290" i="4"/>
  <c r="U290" i="4" s="1"/>
  <c r="Q290" i="4"/>
  <c r="R290" i="4" s="1"/>
  <c r="T289" i="4"/>
  <c r="U289" i="4" s="1"/>
  <c r="Q289" i="4"/>
  <c r="R289" i="4" s="1"/>
  <c r="T288" i="4"/>
  <c r="U288" i="4" s="1"/>
  <c r="Q288" i="4"/>
  <c r="T287" i="4"/>
  <c r="U287" i="4" s="1"/>
  <c r="Q287" i="4"/>
  <c r="T282" i="4"/>
  <c r="U282" i="4" s="1"/>
  <c r="Q282" i="4"/>
  <c r="R282" i="4" s="1"/>
  <c r="T281" i="4"/>
  <c r="U281" i="4" s="1"/>
  <c r="Q281" i="4"/>
  <c r="R281" i="4" s="1"/>
  <c r="T280" i="4"/>
  <c r="U280" i="4" s="1"/>
  <c r="Q280" i="4"/>
  <c r="T279" i="4"/>
  <c r="U279" i="4" s="1"/>
  <c r="Q279" i="4"/>
  <c r="W274" i="4"/>
  <c r="X274" i="4" s="1"/>
  <c r="T274" i="4"/>
  <c r="U274" i="4" s="1"/>
  <c r="Q274" i="4"/>
  <c r="R274" i="4" s="1"/>
  <c r="W273" i="4"/>
  <c r="X273" i="4" s="1"/>
  <c r="T273" i="4"/>
  <c r="U273" i="4" s="1"/>
  <c r="Q273" i="4"/>
  <c r="R273" i="4" s="1"/>
  <c r="W272" i="4"/>
  <c r="X272" i="4" s="1"/>
  <c r="T272" i="4"/>
  <c r="U272" i="4" s="1"/>
  <c r="Q272" i="4"/>
  <c r="W271" i="4"/>
  <c r="T271" i="4"/>
  <c r="U271" i="4" s="1"/>
  <c r="Q271" i="4"/>
  <c r="R271" i="4" s="1"/>
  <c r="W266" i="4"/>
  <c r="X266" i="4" s="1"/>
  <c r="T266" i="4"/>
  <c r="U266" i="4" s="1"/>
  <c r="Q266" i="4"/>
  <c r="R266" i="4" s="1"/>
  <c r="W265" i="4"/>
  <c r="X265" i="4" s="1"/>
  <c r="T265" i="4"/>
  <c r="U265" i="4" s="1"/>
  <c r="Q265" i="4"/>
  <c r="R265" i="4" s="1"/>
  <c r="W264" i="4"/>
  <c r="X264" i="4" s="1"/>
  <c r="T264" i="4"/>
  <c r="U264" i="4" s="1"/>
  <c r="Q264" i="4"/>
  <c r="W263" i="4"/>
  <c r="X263" i="4" s="1"/>
  <c r="T263" i="4"/>
  <c r="U263" i="4" s="1"/>
  <c r="Q263" i="4"/>
  <c r="T258" i="4"/>
  <c r="U258" i="4" s="1"/>
  <c r="Q258" i="4"/>
  <c r="R258" i="4" s="1"/>
  <c r="T257" i="4"/>
  <c r="U257" i="4" s="1"/>
  <c r="Q257" i="4"/>
  <c r="R257" i="4" s="1"/>
  <c r="T256" i="4"/>
  <c r="U256" i="4" s="1"/>
  <c r="Q256" i="4"/>
  <c r="R256" i="4" s="1"/>
  <c r="T255" i="4"/>
  <c r="U255" i="4" s="1"/>
  <c r="Q255" i="4"/>
  <c r="W250" i="4"/>
  <c r="X250" i="4" s="1"/>
  <c r="T250" i="4"/>
  <c r="U250" i="4" s="1"/>
  <c r="Q250" i="4"/>
  <c r="R250" i="4" s="1"/>
  <c r="W249" i="4"/>
  <c r="X249" i="4" s="1"/>
  <c r="T249" i="4"/>
  <c r="U249" i="4" s="1"/>
  <c r="Q249" i="4"/>
  <c r="R249" i="4" s="1"/>
  <c r="W248" i="4"/>
  <c r="X248" i="4" s="1"/>
  <c r="T248" i="4"/>
  <c r="U248" i="4" s="1"/>
  <c r="Q248" i="4"/>
  <c r="W247" i="4"/>
  <c r="T247" i="4"/>
  <c r="Q247" i="4"/>
  <c r="T242" i="4"/>
  <c r="U242" i="4" s="1"/>
  <c r="Q242" i="4"/>
  <c r="R242" i="4" s="1"/>
  <c r="T241" i="4"/>
  <c r="Q241" i="4"/>
  <c r="R241" i="4" s="1"/>
  <c r="T240" i="4"/>
  <c r="U240" i="4" s="1"/>
  <c r="Q240" i="4"/>
  <c r="R240" i="4" s="1"/>
  <c r="T239" i="4"/>
  <c r="U239" i="4" s="1"/>
  <c r="Q239" i="4"/>
  <c r="R239" i="4" s="1"/>
  <c r="T234" i="4"/>
  <c r="U234" i="4" s="1"/>
  <c r="Q234" i="4"/>
  <c r="R234" i="4" s="1"/>
  <c r="T232" i="4"/>
  <c r="Q232" i="4"/>
  <c r="R232" i="4" s="1"/>
  <c r="W210" i="4"/>
  <c r="X210" i="4" s="1"/>
  <c r="T210" i="4"/>
  <c r="U210" i="4" s="1"/>
  <c r="Q210" i="4"/>
  <c r="R210" i="4" s="1"/>
  <c r="W209" i="4"/>
  <c r="X209" i="4" s="1"/>
  <c r="T209" i="4"/>
  <c r="U209" i="4" s="1"/>
  <c r="Q209" i="4"/>
  <c r="R209" i="4" s="1"/>
  <c r="W208" i="4"/>
  <c r="X208" i="4" s="1"/>
  <c r="T208" i="4"/>
  <c r="U208" i="4" s="1"/>
  <c r="Q208" i="4"/>
  <c r="R208" i="4" s="1"/>
  <c r="W207" i="4"/>
  <c r="X207" i="4" s="1"/>
  <c r="T207" i="4"/>
  <c r="Q207" i="4"/>
  <c r="R207" i="4" s="1"/>
  <c r="T202" i="4"/>
  <c r="U202" i="4" s="1"/>
  <c r="Q202" i="4"/>
  <c r="R202" i="4" s="1"/>
  <c r="T201" i="4"/>
  <c r="U201" i="4" s="1"/>
  <c r="Q201" i="4"/>
  <c r="R201" i="4" s="1"/>
  <c r="T200" i="4"/>
  <c r="U200" i="4" s="1"/>
  <c r="Q200" i="4"/>
  <c r="T199" i="4"/>
  <c r="U199" i="4" s="1"/>
  <c r="Q199" i="4"/>
  <c r="Q194" i="4"/>
  <c r="R194" i="4" s="1"/>
  <c r="Q193" i="4"/>
  <c r="R193" i="4" s="1"/>
  <c r="Q192" i="4"/>
  <c r="R192" i="4" s="1"/>
  <c r="Q191" i="4"/>
  <c r="AC186" i="4"/>
  <c r="AD186" i="4" s="1"/>
  <c r="AC185" i="4"/>
  <c r="AD185" i="4" s="1"/>
  <c r="AC184" i="4"/>
  <c r="AD184" i="4" s="1"/>
  <c r="Z186" i="4"/>
  <c r="AA186" i="4" s="1"/>
  <c r="W186" i="4"/>
  <c r="X186" i="4" s="1"/>
  <c r="T186" i="4"/>
  <c r="U186" i="4" s="1"/>
  <c r="Q186" i="4"/>
  <c r="R186" i="4" s="1"/>
  <c r="Z185" i="4"/>
  <c r="AA185" i="4" s="1"/>
  <c r="W185" i="4"/>
  <c r="X185" i="4" s="1"/>
  <c r="T185" i="4"/>
  <c r="U185" i="4" s="1"/>
  <c r="Q185" i="4"/>
  <c r="R185" i="4" s="1"/>
  <c r="Z184" i="4"/>
  <c r="AA184" i="4" s="1"/>
  <c r="AA187" i="4" s="1"/>
  <c r="W184" i="4"/>
  <c r="X184" i="4" s="1"/>
  <c r="X187" i="4" s="1"/>
  <c r="T184" i="4"/>
  <c r="U184" i="4" s="1"/>
  <c r="U187" i="4" s="1"/>
  <c r="Q184" i="4"/>
  <c r="Z178" i="4"/>
  <c r="AA178" i="4" s="1"/>
  <c r="Z177" i="4"/>
  <c r="AA177" i="4" s="1"/>
  <c r="Z176" i="4"/>
  <c r="AA176" i="4" s="1"/>
  <c r="Z175" i="4"/>
  <c r="W178" i="4"/>
  <c r="X178" i="4" s="1"/>
  <c r="T178" i="4"/>
  <c r="U178" i="4" s="1"/>
  <c r="Q178" i="4"/>
  <c r="R178" i="4" s="1"/>
  <c r="W177" i="4"/>
  <c r="X177" i="4" s="1"/>
  <c r="T177" i="4"/>
  <c r="U177" i="4" s="1"/>
  <c r="Q177" i="4"/>
  <c r="W176" i="4"/>
  <c r="T176" i="4"/>
  <c r="U176" i="4" s="1"/>
  <c r="Q176" i="4"/>
  <c r="R176" i="4" s="1"/>
  <c r="W175" i="4"/>
  <c r="T175" i="4"/>
  <c r="Q175" i="4"/>
  <c r="R175" i="4" s="1"/>
  <c r="AF169" i="4"/>
  <c r="AG169" i="4" s="1"/>
  <c r="AF168" i="4"/>
  <c r="AG168" i="4" s="1"/>
  <c r="AF167" i="4"/>
  <c r="AF166" i="4"/>
  <c r="AG166" i="4" s="1"/>
  <c r="AC169" i="4"/>
  <c r="AD169" i="4" s="1"/>
  <c r="AC168" i="4"/>
  <c r="AD168" i="4" s="1"/>
  <c r="AC167" i="4"/>
  <c r="AC166" i="4"/>
  <c r="AD166" i="4" s="1"/>
  <c r="Z169" i="4"/>
  <c r="AA169" i="4" s="1"/>
  <c r="Z168" i="4"/>
  <c r="AA168" i="4" s="1"/>
  <c r="Z167" i="4"/>
  <c r="AA167" i="4" s="1"/>
  <c r="Z166" i="4"/>
  <c r="AA166" i="4" s="1"/>
  <c r="W169" i="4"/>
  <c r="X169" i="4" s="1"/>
  <c r="T169" i="4"/>
  <c r="U169" i="4" s="1"/>
  <c r="Q169" i="4"/>
  <c r="R169" i="4" s="1"/>
  <c r="W168" i="4"/>
  <c r="X168" i="4" s="1"/>
  <c r="T168" i="4"/>
  <c r="U168" i="4" s="1"/>
  <c r="Q168" i="4"/>
  <c r="R168" i="4" s="1"/>
  <c r="W167" i="4"/>
  <c r="X167" i="4" s="1"/>
  <c r="T167" i="4"/>
  <c r="U167" i="4" s="1"/>
  <c r="Q167" i="4"/>
  <c r="W166" i="4"/>
  <c r="X166" i="4" s="1"/>
  <c r="T166" i="4"/>
  <c r="U166" i="4" s="1"/>
  <c r="Q166" i="4"/>
  <c r="AC161" i="4"/>
  <c r="AD161" i="4" s="1"/>
  <c r="AC160" i="4"/>
  <c r="AD160" i="4" s="1"/>
  <c r="AC159" i="4"/>
  <c r="AD159" i="4" s="1"/>
  <c r="AC158" i="4"/>
  <c r="AD158" i="4" s="1"/>
  <c r="Z161" i="4"/>
  <c r="AA161" i="4" s="1"/>
  <c r="W161" i="4"/>
  <c r="X161" i="4" s="1"/>
  <c r="T161" i="4"/>
  <c r="U161" i="4" s="1"/>
  <c r="Q161" i="4"/>
  <c r="R161" i="4" s="1"/>
  <c r="Z160" i="4"/>
  <c r="AA160" i="4" s="1"/>
  <c r="W160" i="4"/>
  <c r="X160" i="4" s="1"/>
  <c r="T160" i="4"/>
  <c r="U160" i="4" s="1"/>
  <c r="Q160" i="4"/>
  <c r="R160" i="4" s="1"/>
  <c r="Z159" i="4"/>
  <c r="AA159" i="4" s="1"/>
  <c r="AA163" i="4" s="1"/>
  <c r="W159" i="4"/>
  <c r="X159" i="4" s="1"/>
  <c r="T159" i="4"/>
  <c r="U159" i="4" s="1"/>
  <c r="Q159" i="4"/>
  <c r="R159" i="4" s="1"/>
  <c r="R163" i="4" s="1"/>
  <c r="Z158" i="4"/>
  <c r="AA158" i="4" s="1"/>
  <c r="W158" i="4"/>
  <c r="X158" i="4" s="1"/>
  <c r="T158" i="4"/>
  <c r="U158" i="4" s="1"/>
  <c r="Q158" i="4"/>
  <c r="R158" i="4" s="1"/>
  <c r="Z153" i="4"/>
  <c r="AA153" i="4" s="1"/>
  <c r="W153" i="4"/>
  <c r="X153" i="4" s="1"/>
  <c r="T153" i="4"/>
  <c r="U153" i="4" s="1"/>
  <c r="Q153" i="4"/>
  <c r="R153" i="4" s="1"/>
  <c r="Z152" i="4"/>
  <c r="AA152" i="4" s="1"/>
  <c r="W152" i="4"/>
  <c r="X152" i="4" s="1"/>
  <c r="T152" i="4"/>
  <c r="U152" i="4" s="1"/>
  <c r="Q152" i="4"/>
  <c r="R152" i="4" s="1"/>
  <c r="Z151" i="4"/>
  <c r="AA151" i="4" s="1"/>
  <c r="W151" i="4"/>
  <c r="X151" i="4" s="1"/>
  <c r="T151" i="4"/>
  <c r="U151" i="4" s="1"/>
  <c r="Q151" i="4"/>
  <c r="Q155" i="4" s="1"/>
  <c r="Z150" i="4"/>
  <c r="AA150" i="4" s="1"/>
  <c r="W150" i="4"/>
  <c r="X150" i="4" s="1"/>
  <c r="T150" i="4"/>
  <c r="T154" i="4" s="1"/>
  <c r="Q150" i="4"/>
  <c r="R150" i="4" s="1"/>
  <c r="AC145" i="4"/>
  <c r="AD145" i="4" s="1"/>
  <c r="Z145" i="4"/>
  <c r="AA145" i="4" s="1"/>
  <c r="W145" i="4"/>
  <c r="X145" i="4" s="1"/>
  <c r="T145" i="4"/>
  <c r="U145" i="4" s="1"/>
  <c r="Q145" i="4"/>
  <c r="R145" i="4" s="1"/>
  <c r="AC144" i="4"/>
  <c r="AD144" i="4" s="1"/>
  <c r="Z144" i="4"/>
  <c r="W144" i="4"/>
  <c r="X144" i="4" s="1"/>
  <c r="T144" i="4"/>
  <c r="U144" i="4" s="1"/>
  <c r="Q144" i="4"/>
  <c r="R144" i="4" s="1"/>
  <c r="AC143" i="4"/>
  <c r="AD143" i="4" s="1"/>
  <c r="Z143" i="4"/>
  <c r="AA143" i="4" s="1"/>
  <c r="W143" i="4"/>
  <c r="T143" i="4"/>
  <c r="U143" i="4" s="1"/>
  <c r="Q143" i="4"/>
  <c r="R143" i="4" s="1"/>
  <c r="AC142" i="4"/>
  <c r="AD142" i="4" s="1"/>
  <c r="Z142" i="4"/>
  <c r="AA142" i="4" s="1"/>
  <c r="W142" i="4"/>
  <c r="T142" i="4"/>
  <c r="U142" i="4" s="1"/>
  <c r="Q142" i="4"/>
  <c r="R142" i="4" s="1"/>
  <c r="AF137" i="4"/>
  <c r="AG137" i="4" s="1"/>
  <c r="AC137" i="4"/>
  <c r="AD137" i="4" s="1"/>
  <c r="Z137" i="4"/>
  <c r="AA137" i="4" s="1"/>
  <c r="W137" i="4"/>
  <c r="X137" i="4" s="1"/>
  <c r="T137" i="4"/>
  <c r="U137" i="4" s="1"/>
  <c r="Q137" i="4"/>
  <c r="R137" i="4" s="1"/>
  <c r="AF136" i="4"/>
  <c r="AG136" i="4" s="1"/>
  <c r="AC136" i="4"/>
  <c r="AD136" i="4" s="1"/>
  <c r="Z136" i="4"/>
  <c r="AA136" i="4" s="1"/>
  <c r="W136" i="4"/>
  <c r="X136" i="4" s="1"/>
  <c r="T136" i="4"/>
  <c r="U136" i="4" s="1"/>
  <c r="Q136" i="4"/>
  <c r="R136" i="4" s="1"/>
  <c r="AF135" i="4"/>
  <c r="AG135" i="4" s="1"/>
  <c r="AC135" i="4"/>
  <c r="AD135" i="4" s="1"/>
  <c r="Z135" i="4"/>
  <c r="AA135" i="4" s="1"/>
  <c r="W135" i="4"/>
  <c r="X135" i="4" s="1"/>
  <c r="T135" i="4"/>
  <c r="U135" i="4" s="1"/>
  <c r="Q135" i="4"/>
  <c r="R135" i="4" s="1"/>
  <c r="AF134" i="4"/>
  <c r="AC134" i="4"/>
  <c r="Z134" i="4"/>
  <c r="AA134" i="4" s="1"/>
  <c r="W134" i="4"/>
  <c r="X134" i="4" s="1"/>
  <c r="T134" i="4"/>
  <c r="Q134" i="4"/>
  <c r="AF129" i="4"/>
  <c r="AG129" i="4" s="1"/>
  <c r="AF128" i="4"/>
  <c r="AG128" i="4" s="1"/>
  <c r="AF127" i="4"/>
  <c r="AF126" i="4"/>
  <c r="AF14" i="4"/>
  <c r="AG14" i="4" s="1"/>
  <c r="AF13" i="4"/>
  <c r="AG13" i="4" s="1"/>
  <c r="AF12" i="4"/>
  <c r="AG12" i="4" s="1"/>
  <c r="AF11" i="4"/>
  <c r="AG11" i="4" s="1"/>
  <c r="AC129" i="4"/>
  <c r="AD129" i="4" s="1"/>
  <c r="Z129" i="4"/>
  <c r="AA129" i="4" s="1"/>
  <c r="AC128" i="4"/>
  <c r="AD128" i="4" s="1"/>
  <c r="Z128" i="4"/>
  <c r="AA128" i="4" s="1"/>
  <c r="AC127" i="4"/>
  <c r="AD127" i="4" s="1"/>
  <c r="Z127" i="4"/>
  <c r="AA127" i="4" s="1"/>
  <c r="AC126" i="4"/>
  <c r="AD126" i="4" s="1"/>
  <c r="Z126" i="4"/>
  <c r="W129" i="4"/>
  <c r="X129" i="4" s="1"/>
  <c r="T129" i="4"/>
  <c r="U129" i="4" s="1"/>
  <c r="Q129" i="4"/>
  <c r="R129" i="4" s="1"/>
  <c r="W128" i="4"/>
  <c r="X128" i="4" s="1"/>
  <c r="T128" i="4"/>
  <c r="U128" i="4" s="1"/>
  <c r="Q128" i="4"/>
  <c r="R128" i="4" s="1"/>
  <c r="W127" i="4"/>
  <c r="X127" i="4" s="1"/>
  <c r="T127" i="4"/>
  <c r="Q127" i="4"/>
  <c r="R127" i="4" s="1"/>
  <c r="W126" i="4"/>
  <c r="X126" i="4" s="1"/>
  <c r="T126" i="4"/>
  <c r="U126" i="4" s="1"/>
  <c r="Q126" i="4"/>
  <c r="T121" i="4"/>
  <c r="U121" i="4" s="1"/>
  <c r="Q121" i="4"/>
  <c r="R121" i="4" s="1"/>
  <c r="T120" i="4"/>
  <c r="Q120" i="4"/>
  <c r="R120" i="4" s="1"/>
  <c r="T119" i="4"/>
  <c r="U119" i="4" s="1"/>
  <c r="Q119" i="4"/>
  <c r="R119" i="4" s="1"/>
  <c r="T118" i="4"/>
  <c r="U118" i="4" s="1"/>
  <c r="Q118" i="4"/>
  <c r="W113" i="4"/>
  <c r="X113" i="4" s="1"/>
  <c r="T113" i="4"/>
  <c r="U113" i="4" s="1"/>
  <c r="Q113" i="4"/>
  <c r="R113" i="4" s="1"/>
  <c r="W112" i="4"/>
  <c r="X112" i="4" s="1"/>
  <c r="T112" i="4"/>
  <c r="U112" i="4" s="1"/>
  <c r="Q112" i="4"/>
  <c r="R112" i="4" s="1"/>
  <c r="W111" i="4"/>
  <c r="X111" i="4" s="1"/>
  <c r="T111" i="4"/>
  <c r="Q111" i="4"/>
  <c r="R111" i="4" s="1"/>
  <c r="W110" i="4"/>
  <c r="T110" i="4"/>
  <c r="U110" i="4" s="1"/>
  <c r="Q110" i="4"/>
  <c r="R110" i="4" s="1"/>
  <c r="Z105" i="4"/>
  <c r="AA105" i="4" s="1"/>
  <c r="Z104" i="4"/>
  <c r="AA104" i="4" s="1"/>
  <c r="Z103" i="4"/>
  <c r="AA103" i="4" s="1"/>
  <c r="Z102" i="4"/>
  <c r="W105" i="4"/>
  <c r="X105" i="4" s="1"/>
  <c r="T105" i="4"/>
  <c r="U105" i="4" s="1"/>
  <c r="Q105" i="4"/>
  <c r="R105" i="4" s="1"/>
  <c r="W104" i="4"/>
  <c r="X104" i="4" s="1"/>
  <c r="T104" i="4"/>
  <c r="U104" i="4" s="1"/>
  <c r="Q104" i="4"/>
  <c r="R104" i="4" s="1"/>
  <c r="W103" i="4"/>
  <c r="X103" i="4" s="1"/>
  <c r="T103" i="4"/>
  <c r="U103" i="4" s="1"/>
  <c r="Q103" i="4"/>
  <c r="R103" i="4" s="1"/>
  <c r="W102" i="4"/>
  <c r="X102" i="4" s="1"/>
  <c r="T102" i="4"/>
  <c r="U102" i="4" s="1"/>
  <c r="Q102" i="4"/>
  <c r="T97" i="4"/>
  <c r="U97" i="4" s="1"/>
  <c r="Q97" i="4"/>
  <c r="R97" i="4" s="1"/>
  <c r="W88" i="4"/>
  <c r="X88" i="4" s="1"/>
  <c r="T88" i="4"/>
  <c r="U88" i="4" s="1"/>
  <c r="Q88" i="4"/>
  <c r="R88" i="4" s="1"/>
  <c r="W87" i="4"/>
  <c r="X87" i="4" s="1"/>
  <c r="T87" i="4"/>
  <c r="U87" i="4" s="1"/>
  <c r="Q87" i="4"/>
  <c r="R87" i="4" s="1"/>
  <c r="W86" i="4"/>
  <c r="X86" i="4" s="1"/>
  <c r="T86" i="4"/>
  <c r="Q86" i="4"/>
  <c r="W85" i="4"/>
  <c r="T85" i="4"/>
  <c r="Q85" i="4"/>
  <c r="R85" i="4" s="1"/>
  <c r="T80" i="4"/>
  <c r="U80" i="4" s="1"/>
  <c r="Q80" i="4"/>
  <c r="R80" i="4" s="1"/>
  <c r="T79" i="4"/>
  <c r="U79" i="4" s="1"/>
  <c r="Q79" i="4"/>
  <c r="R79" i="4" s="1"/>
  <c r="T78" i="4"/>
  <c r="U78" i="4" s="1"/>
  <c r="Q78" i="4"/>
  <c r="R78" i="4" s="1"/>
  <c r="T77" i="4"/>
  <c r="U77" i="4" s="1"/>
  <c r="Q77" i="4"/>
  <c r="T39" i="4"/>
  <c r="U39" i="4" s="1"/>
  <c r="Q39" i="4"/>
  <c r="R39" i="4" s="1"/>
  <c r="T38" i="4"/>
  <c r="U38" i="4" s="1"/>
  <c r="Q38" i="4"/>
  <c r="R38" i="4" s="1"/>
  <c r="T37" i="4"/>
  <c r="U37" i="4" s="1"/>
  <c r="Q37" i="4"/>
  <c r="R37" i="4" s="1"/>
  <c r="T36" i="4"/>
  <c r="Q36" i="4"/>
  <c r="Q30" i="4"/>
  <c r="R30" i="4" s="1"/>
  <c r="Q29" i="4"/>
  <c r="R29" i="4" s="1"/>
  <c r="Q28" i="4"/>
  <c r="R28" i="4" s="1"/>
  <c r="Q27" i="4"/>
  <c r="AC14" i="4"/>
  <c r="AD14" i="4" s="1"/>
  <c r="AC13" i="4"/>
  <c r="AD13" i="4" s="1"/>
  <c r="AC12" i="4"/>
  <c r="AC11" i="4"/>
  <c r="Z14" i="4"/>
  <c r="AA14" i="4" s="1"/>
  <c r="Z13" i="4"/>
  <c r="AA13" i="4" s="1"/>
  <c r="Z12" i="4"/>
  <c r="Z11" i="4"/>
  <c r="AA11" i="4" s="1"/>
  <c r="W14" i="4"/>
  <c r="X14" i="4" s="1"/>
  <c r="T14" i="4"/>
  <c r="U14" i="4" s="1"/>
  <c r="Q14" i="4"/>
  <c r="R14" i="4" s="1"/>
  <c r="W13" i="4"/>
  <c r="X13" i="4" s="1"/>
  <c r="T13" i="4"/>
  <c r="U13" i="4" s="1"/>
  <c r="Q13" i="4"/>
  <c r="W12" i="4"/>
  <c r="X12" i="4" s="1"/>
  <c r="T12" i="4"/>
  <c r="U12" i="4" s="1"/>
  <c r="Q12" i="4"/>
  <c r="R12" i="4" s="1"/>
  <c r="W11" i="4"/>
  <c r="T11" i="4"/>
  <c r="U11" i="4" s="1"/>
  <c r="Q11" i="4"/>
  <c r="R11" i="4" s="1"/>
  <c r="AC6" i="4"/>
  <c r="AD6" i="4" s="1"/>
  <c r="AC5" i="4"/>
  <c r="AD5" i="4" s="1"/>
  <c r="AC4" i="4"/>
  <c r="AC3" i="4"/>
  <c r="AD3" i="4" s="1"/>
  <c r="Z6" i="4"/>
  <c r="AA6" i="4" s="1"/>
  <c r="Z5" i="4"/>
  <c r="AA5" i="4" s="1"/>
  <c r="Z4" i="4"/>
  <c r="Z3" i="4"/>
  <c r="W6" i="4"/>
  <c r="X6" i="4" s="1"/>
  <c r="W5" i="4"/>
  <c r="X5" i="4" s="1"/>
  <c r="W4" i="4"/>
  <c r="W3" i="4"/>
  <c r="X3" i="4" s="1"/>
  <c r="T6" i="4"/>
  <c r="U6" i="4" s="1"/>
  <c r="T5" i="4"/>
  <c r="U5" i="4" s="1"/>
  <c r="T4" i="4"/>
  <c r="U4" i="4" s="1"/>
  <c r="Q6" i="4"/>
  <c r="R6" i="4" s="1"/>
  <c r="Q5" i="4"/>
  <c r="Q4" i="4"/>
  <c r="R4" i="4" s="1"/>
  <c r="T3" i="4"/>
  <c r="U3" i="4" s="1"/>
  <c r="Q3" i="4"/>
  <c r="R3" i="4" s="1"/>
  <c r="Q284" i="4" l="1"/>
  <c r="U155" i="4"/>
  <c r="U163" i="4"/>
  <c r="W308" i="4"/>
  <c r="T316" i="4"/>
  <c r="U8" i="4"/>
  <c r="W147" i="4"/>
  <c r="R8" i="4"/>
  <c r="Q358" i="4"/>
  <c r="X163" i="4"/>
  <c r="U368" i="4"/>
  <c r="AD188" i="4"/>
  <c r="W251" i="4"/>
  <c r="Q189" i="4"/>
  <c r="Z188" i="4"/>
  <c r="U343" i="4"/>
  <c r="R31" i="3"/>
  <c r="Q252" i="4"/>
  <c r="AA180" i="4"/>
  <c r="Q326" i="4"/>
  <c r="R325" i="4"/>
  <c r="U359" i="4"/>
  <c r="AG16" i="4"/>
  <c r="X188" i="4"/>
  <c r="Q204" i="4"/>
  <c r="T213" i="4"/>
  <c r="Q172" i="4"/>
  <c r="Q267" i="4"/>
  <c r="Q277" i="4"/>
  <c r="R368" i="4"/>
  <c r="T179" i="4"/>
  <c r="T187" i="4"/>
  <c r="Q195" i="4"/>
  <c r="Q253" i="4"/>
  <c r="X304" i="4"/>
  <c r="X308" i="4" s="1"/>
  <c r="Z307" i="4"/>
  <c r="T189" i="4"/>
  <c r="T212" i="4"/>
  <c r="T284" i="4"/>
  <c r="W368" i="4"/>
  <c r="AG15" i="4"/>
  <c r="X189" i="4"/>
  <c r="Q291" i="4"/>
  <c r="Z148" i="4"/>
  <c r="U188" i="4"/>
  <c r="R236" i="4"/>
  <c r="T308" i="4"/>
  <c r="R180" i="4"/>
  <c r="U212" i="4"/>
  <c r="AC15" i="4"/>
  <c r="U180" i="4"/>
  <c r="AA189" i="4"/>
  <c r="Z9" i="4"/>
  <c r="W180" i="4"/>
  <c r="Z179" i="4"/>
  <c r="AC189" i="4"/>
  <c r="W188" i="4"/>
  <c r="T205" i="4"/>
  <c r="T236" i="4"/>
  <c r="W307" i="4"/>
  <c r="W360" i="4"/>
  <c r="AD189" i="4"/>
  <c r="R184" i="4"/>
  <c r="X212" i="4"/>
  <c r="R247" i="4"/>
  <c r="Q269" i="4"/>
  <c r="X303" i="4"/>
  <c r="X307" i="4" s="1"/>
  <c r="X143" i="4"/>
  <c r="X147" i="4" s="1"/>
  <c r="Z156" i="4"/>
  <c r="T253" i="4"/>
  <c r="Z309" i="4"/>
  <c r="U9" i="4"/>
  <c r="W148" i="4"/>
  <c r="Z164" i="4"/>
  <c r="AC171" i="4"/>
  <c r="AF171" i="4"/>
  <c r="X176" i="4"/>
  <c r="X180" i="4" s="1"/>
  <c r="Q187" i="4"/>
  <c r="AC187" i="4"/>
  <c r="W189" i="4"/>
  <c r="R196" i="4"/>
  <c r="U247" i="4"/>
  <c r="U253" i="4" s="1"/>
  <c r="Q283" i="4"/>
  <c r="R287" i="4"/>
  <c r="R291" i="4" s="1"/>
  <c r="Q368" i="4"/>
  <c r="Q205" i="4"/>
  <c r="Z187" i="4"/>
  <c r="U189" i="4"/>
  <c r="R191" i="4"/>
  <c r="R197" i="4" s="1"/>
  <c r="U268" i="4"/>
  <c r="R308" i="4"/>
  <c r="U312" i="4"/>
  <c r="U316" i="4" s="1"/>
  <c r="AF16" i="4"/>
  <c r="AG139" i="4"/>
  <c r="Z146" i="4"/>
  <c r="AD147" i="4"/>
  <c r="Q171" i="4"/>
  <c r="Q181" i="4"/>
  <c r="AA175" i="4"/>
  <c r="AA181" i="4" s="1"/>
  <c r="AD187" i="4"/>
  <c r="AA188" i="4"/>
  <c r="U207" i="4"/>
  <c r="U213" i="4" s="1"/>
  <c r="Q261" i="4"/>
  <c r="Q260" i="4"/>
  <c r="Q275" i="4"/>
  <c r="R279" i="4"/>
  <c r="R283" i="4" s="1"/>
  <c r="T292" i="4"/>
  <c r="U276" i="4"/>
  <c r="AA303" i="4"/>
  <c r="AA307" i="4" s="1"/>
  <c r="Q7" i="4"/>
  <c r="AA4" i="4"/>
  <c r="AA8" i="4" s="1"/>
  <c r="T124" i="4"/>
  <c r="AD163" i="4"/>
  <c r="Q188" i="4"/>
  <c r="AC188" i="4"/>
  <c r="Z189" i="4"/>
  <c r="T245" i="4"/>
  <c r="Q309" i="4"/>
  <c r="T368" i="4"/>
  <c r="AG17" i="4"/>
  <c r="AA171" i="4"/>
  <c r="U175" i="4"/>
  <c r="U181" i="4" s="1"/>
  <c r="Q203" i="4"/>
  <c r="R248" i="4"/>
  <c r="R252" i="4" s="1"/>
  <c r="R263" i="4"/>
  <c r="R267" i="4" s="1"/>
  <c r="Q285" i="4"/>
  <c r="U292" i="4"/>
  <c r="T307" i="4"/>
  <c r="W358" i="4"/>
  <c r="X364" i="4"/>
  <c r="X368" i="4" s="1"/>
  <c r="X7" i="4"/>
  <c r="U252" i="4"/>
  <c r="R200" i="4"/>
  <c r="R204" i="4" s="1"/>
  <c r="W7" i="4"/>
  <c r="T40" i="4"/>
  <c r="Q292" i="4"/>
  <c r="T89" i="4"/>
  <c r="T8" i="4"/>
  <c r="Z108" i="4"/>
  <c r="AC131" i="4"/>
  <c r="AF15" i="4"/>
  <c r="R147" i="4"/>
  <c r="AF172" i="4"/>
  <c r="W181" i="4"/>
  <c r="W187" i="4"/>
  <c r="T188" i="4"/>
  <c r="T252" i="4"/>
  <c r="W277" i="4"/>
  <c r="U284" i="4"/>
  <c r="T283" i="4"/>
  <c r="U303" i="4"/>
  <c r="U307" i="4" s="1"/>
  <c r="Q308" i="4"/>
  <c r="T343" i="4"/>
  <c r="X354" i="4"/>
  <c r="X358" i="4" s="1"/>
  <c r="AD17" i="3"/>
  <c r="AD15" i="3"/>
  <c r="AA17" i="3"/>
  <c r="AA15" i="3"/>
  <c r="X15" i="3"/>
  <c r="X17" i="3"/>
  <c r="U25" i="3"/>
  <c r="U23" i="3"/>
  <c r="U17" i="3"/>
  <c r="U15" i="3"/>
  <c r="R25" i="3"/>
  <c r="R23" i="3"/>
  <c r="R17" i="3"/>
  <c r="R15" i="3"/>
  <c r="X355" i="4"/>
  <c r="W359" i="4"/>
  <c r="U360" i="4"/>
  <c r="U358" i="4"/>
  <c r="R359" i="4"/>
  <c r="T358" i="4"/>
  <c r="Q359" i="4"/>
  <c r="Q360" i="4"/>
  <c r="T360" i="4"/>
  <c r="R356" i="4"/>
  <c r="R360" i="4" s="1"/>
  <c r="T359" i="4"/>
  <c r="R344" i="4"/>
  <c r="R342" i="4"/>
  <c r="U344" i="4"/>
  <c r="U342" i="4"/>
  <c r="R343" i="4"/>
  <c r="Q342" i="4"/>
  <c r="T342" i="4"/>
  <c r="Q343" i="4"/>
  <c r="Q344" i="4"/>
  <c r="T344" i="4"/>
  <c r="Q325" i="4"/>
  <c r="Q324" i="4"/>
  <c r="R320" i="4"/>
  <c r="R317" i="4"/>
  <c r="R315" i="4"/>
  <c r="R316" i="4"/>
  <c r="U317" i="4"/>
  <c r="U315" i="4"/>
  <c r="T315" i="4"/>
  <c r="Q316" i="4"/>
  <c r="Q315" i="4"/>
  <c r="Q317" i="4"/>
  <c r="T317" i="4"/>
  <c r="AA304" i="4"/>
  <c r="Z308" i="4"/>
  <c r="Q307" i="4"/>
  <c r="T309" i="4"/>
  <c r="W309" i="4"/>
  <c r="R303" i="4"/>
  <c r="U304" i="4"/>
  <c r="U293" i="4"/>
  <c r="U291" i="4"/>
  <c r="T291" i="4"/>
  <c r="Q293" i="4"/>
  <c r="T293" i="4"/>
  <c r="R288" i="4"/>
  <c r="U285" i="4"/>
  <c r="U283" i="4"/>
  <c r="R280" i="4"/>
  <c r="T285" i="4"/>
  <c r="R275" i="4"/>
  <c r="X276" i="4"/>
  <c r="U277" i="4"/>
  <c r="U275" i="4"/>
  <c r="Q276" i="4"/>
  <c r="W275" i="4"/>
  <c r="W276" i="4"/>
  <c r="T277" i="4"/>
  <c r="T275" i="4"/>
  <c r="T276" i="4"/>
  <c r="R272" i="4"/>
  <c r="X271" i="4"/>
  <c r="X268" i="4"/>
  <c r="U269" i="4"/>
  <c r="U267" i="4"/>
  <c r="X269" i="4"/>
  <c r="X267" i="4"/>
  <c r="T267" i="4"/>
  <c r="T268" i="4"/>
  <c r="W268" i="4"/>
  <c r="T269" i="4"/>
  <c r="Q268" i="4"/>
  <c r="W267" i="4"/>
  <c r="R264" i="4"/>
  <c r="W269" i="4"/>
  <c r="U259" i="4"/>
  <c r="U261" i="4"/>
  <c r="R260" i="4"/>
  <c r="U260" i="4"/>
  <c r="T260" i="4"/>
  <c r="R255" i="4"/>
  <c r="T259" i="4"/>
  <c r="T261" i="4"/>
  <c r="Q259" i="4"/>
  <c r="X252" i="4"/>
  <c r="W253" i="4"/>
  <c r="X247" i="4"/>
  <c r="Q251" i="4"/>
  <c r="W252" i="4"/>
  <c r="T251" i="4"/>
  <c r="R245" i="4"/>
  <c r="R243" i="4"/>
  <c r="R244" i="4"/>
  <c r="U244" i="4"/>
  <c r="U241" i="4"/>
  <c r="U243" i="4" s="1"/>
  <c r="Q243" i="4"/>
  <c r="T243" i="4"/>
  <c r="Q244" i="4"/>
  <c r="T244" i="4"/>
  <c r="Q245" i="4"/>
  <c r="Q236" i="4"/>
  <c r="U232" i="4"/>
  <c r="U236" i="4" s="1"/>
  <c r="X213" i="4"/>
  <c r="X211" i="4"/>
  <c r="R212" i="4"/>
  <c r="R213" i="4"/>
  <c r="R211" i="4"/>
  <c r="Q211" i="4"/>
  <c r="Q212" i="4"/>
  <c r="Q213" i="4"/>
  <c r="T211" i="4"/>
  <c r="W211" i="4"/>
  <c r="W212" i="4"/>
  <c r="W213" i="4"/>
  <c r="U203" i="4"/>
  <c r="U205" i="4"/>
  <c r="U204" i="4"/>
  <c r="R199" i="4"/>
  <c r="T203" i="4"/>
  <c r="T204" i="4"/>
  <c r="Q197" i="4"/>
  <c r="Q196" i="4"/>
  <c r="Z181" i="4"/>
  <c r="Z180" i="4"/>
  <c r="W179" i="4"/>
  <c r="X175" i="4"/>
  <c r="R177" i="4"/>
  <c r="R179" i="4" s="1"/>
  <c r="Q180" i="4"/>
  <c r="T181" i="4"/>
  <c r="Q179" i="4"/>
  <c r="T180" i="4"/>
  <c r="AG170" i="4"/>
  <c r="AF170" i="4"/>
  <c r="AG167" i="4"/>
  <c r="AG171" i="4" s="1"/>
  <c r="AD170" i="4"/>
  <c r="AD167" i="4"/>
  <c r="AD171" i="4" s="1"/>
  <c r="AC172" i="4"/>
  <c r="AC170" i="4"/>
  <c r="AA170" i="4"/>
  <c r="AA172" i="4"/>
  <c r="Z172" i="4"/>
  <c r="Z171" i="4"/>
  <c r="Z170" i="4"/>
  <c r="U170" i="4"/>
  <c r="U172" i="4"/>
  <c r="X172" i="4"/>
  <c r="X170" i="4"/>
  <c r="U171" i="4"/>
  <c r="X171" i="4"/>
  <c r="T172" i="4"/>
  <c r="R167" i="4"/>
  <c r="R171" i="4" s="1"/>
  <c r="Q170" i="4"/>
  <c r="T171" i="4"/>
  <c r="W172" i="4"/>
  <c r="R166" i="4"/>
  <c r="T170" i="4"/>
  <c r="W171" i="4"/>
  <c r="W170" i="4"/>
  <c r="AD162" i="4"/>
  <c r="AD164" i="4"/>
  <c r="AC163" i="4"/>
  <c r="AC164" i="4"/>
  <c r="AC162" i="4"/>
  <c r="AA164" i="4"/>
  <c r="AA162" i="4"/>
  <c r="R164" i="4"/>
  <c r="R162" i="4"/>
  <c r="U164" i="4"/>
  <c r="U162" i="4"/>
  <c r="X164" i="4"/>
  <c r="X162" i="4"/>
  <c r="W164" i="4"/>
  <c r="W162" i="4"/>
  <c r="Z162" i="4"/>
  <c r="Z163" i="4"/>
  <c r="Q162" i="4"/>
  <c r="Q163" i="4"/>
  <c r="Q164" i="4"/>
  <c r="W163" i="4"/>
  <c r="T162" i="4"/>
  <c r="T163" i="4"/>
  <c r="T164" i="4"/>
  <c r="X154" i="4"/>
  <c r="X156" i="4"/>
  <c r="X155" i="4"/>
  <c r="R154" i="4"/>
  <c r="AA155" i="4"/>
  <c r="AA156" i="4"/>
  <c r="AA154" i="4"/>
  <c r="Z154" i="4"/>
  <c r="W155" i="4"/>
  <c r="T156" i="4"/>
  <c r="Q154" i="4"/>
  <c r="Z155" i="4"/>
  <c r="W156" i="4"/>
  <c r="U150" i="4"/>
  <c r="R151" i="4"/>
  <c r="R155" i="4" s="1"/>
  <c r="W154" i="4"/>
  <c r="T155" i="4"/>
  <c r="Q156" i="4"/>
  <c r="AD146" i="4"/>
  <c r="AD148" i="4"/>
  <c r="U147" i="4"/>
  <c r="R146" i="4"/>
  <c r="R148" i="4"/>
  <c r="U148" i="4"/>
  <c r="U146" i="4"/>
  <c r="AA147" i="4"/>
  <c r="AC147" i="4"/>
  <c r="AA144" i="4"/>
  <c r="AA146" i="4" s="1"/>
  <c r="W146" i="4"/>
  <c r="T147" i="4"/>
  <c r="Q148" i="4"/>
  <c r="AC148" i="4"/>
  <c r="X142" i="4"/>
  <c r="T148" i="4"/>
  <c r="T146" i="4"/>
  <c r="Q146" i="4"/>
  <c r="AC146" i="4"/>
  <c r="Z147" i="4"/>
  <c r="Q147" i="4"/>
  <c r="T7" i="4"/>
  <c r="T42" i="4"/>
  <c r="T115" i="4"/>
  <c r="Q17" i="4"/>
  <c r="Z17" i="4"/>
  <c r="AC16" i="4"/>
  <c r="R41" i="4"/>
  <c r="Q83" i="4"/>
  <c r="Q89" i="4"/>
  <c r="Q140" i="4"/>
  <c r="Q16" i="4"/>
  <c r="U7" i="4"/>
  <c r="Q33" i="4"/>
  <c r="Q124" i="4"/>
  <c r="Q132" i="4"/>
  <c r="AD131" i="4"/>
  <c r="AF17" i="4"/>
  <c r="T140" i="4"/>
  <c r="AC9" i="4"/>
  <c r="U36" i="4"/>
  <c r="U40" i="4" s="1"/>
  <c r="T9" i="4"/>
  <c r="Q108" i="4"/>
  <c r="Q114" i="4"/>
  <c r="AD139" i="4"/>
  <c r="W91" i="4"/>
  <c r="AF130" i="4"/>
  <c r="W15" i="4"/>
  <c r="AD11" i="4"/>
  <c r="AD15" i="4" s="1"/>
  <c r="Q90" i="4"/>
  <c r="AG126" i="4"/>
  <c r="AG130" i="4" s="1"/>
  <c r="AC140" i="4"/>
  <c r="AC17" i="4"/>
  <c r="Q42" i="4"/>
  <c r="T90" i="4"/>
  <c r="W116" i="4"/>
  <c r="T131" i="4"/>
  <c r="Z130" i="4"/>
  <c r="AF131" i="4"/>
  <c r="AF138" i="4"/>
  <c r="R139" i="4"/>
  <c r="U139" i="4"/>
  <c r="X139" i="4"/>
  <c r="AA139" i="4"/>
  <c r="X140" i="4"/>
  <c r="X138" i="4"/>
  <c r="AA140" i="4"/>
  <c r="AA138" i="4"/>
  <c r="AC138" i="4"/>
  <c r="R134" i="4"/>
  <c r="Z139" i="4"/>
  <c r="W140" i="4"/>
  <c r="Q138" i="4"/>
  <c r="W139" i="4"/>
  <c r="AD134" i="4"/>
  <c r="T138" i="4"/>
  <c r="AF140" i="4"/>
  <c r="U134" i="4"/>
  <c r="AG134" i="4"/>
  <c r="W138" i="4"/>
  <c r="Q139" i="4"/>
  <c r="AC139" i="4"/>
  <c r="Z138" i="4"/>
  <c r="T139" i="4"/>
  <c r="AF139" i="4"/>
  <c r="Z140" i="4"/>
  <c r="AF132" i="4"/>
  <c r="AG127" i="4"/>
  <c r="AD132" i="4"/>
  <c r="AD130" i="4"/>
  <c r="AA131" i="4"/>
  <c r="AC130" i="4"/>
  <c r="Z132" i="4"/>
  <c r="AA126" i="4"/>
  <c r="AC132" i="4"/>
  <c r="Z131" i="4"/>
  <c r="U130" i="4"/>
  <c r="X130" i="4"/>
  <c r="X132" i="4"/>
  <c r="R131" i="4"/>
  <c r="X131" i="4"/>
  <c r="Q131" i="4"/>
  <c r="U127" i="4"/>
  <c r="U131" i="4" s="1"/>
  <c r="T132" i="4"/>
  <c r="Q130" i="4"/>
  <c r="W132" i="4"/>
  <c r="R126" i="4"/>
  <c r="T130" i="4"/>
  <c r="W131" i="4"/>
  <c r="W130" i="4"/>
  <c r="R123" i="4"/>
  <c r="U123" i="4"/>
  <c r="Q123" i="4"/>
  <c r="Q122" i="4"/>
  <c r="T122" i="4"/>
  <c r="U120" i="4"/>
  <c r="U124" i="4" s="1"/>
  <c r="T123" i="4"/>
  <c r="R118" i="4"/>
  <c r="R115" i="4"/>
  <c r="R116" i="4"/>
  <c r="R114" i="4"/>
  <c r="X115" i="4"/>
  <c r="U114" i="4"/>
  <c r="T114" i="4"/>
  <c r="Q116" i="4"/>
  <c r="U111" i="4"/>
  <c r="U115" i="4" s="1"/>
  <c r="W115" i="4"/>
  <c r="T116" i="4"/>
  <c r="Q115" i="4"/>
  <c r="W114" i="4"/>
  <c r="X110" i="4"/>
  <c r="AA107" i="4"/>
  <c r="Z106" i="4"/>
  <c r="AA102" i="4"/>
  <c r="Z107" i="4"/>
  <c r="U108" i="4"/>
  <c r="U106" i="4"/>
  <c r="X106" i="4"/>
  <c r="X108" i="4"/>
  <c r="R107" i="4"/>
  <c r="U107" i="4"/>
  <c r="X107" i="4"/>
  <c r="T108" i="4"/>
  <c r="W108" i="4"/>
  <c r="T106" i="4"/>
  <c r="W107" i="4"/>
  <c r="Q107" i="4"/>
  <c r="T107" i="4"/>
  <c r="Q106" i="4"/>
  <c r="R102" i="4"/>
  <c r="W106" i="4"/>
  <c r="R89" i="4"/>
  <c r="X90" i="4"/>
  <c r="R86" i="4"/>
  <c r="R90" i="4" s="1"/>
  <c r="W90" i="4"/>
  <c r="T91" i="4"/>
  <c r="Q91" i="4"/>
  <c r="U86" i="4"/>
  <c r="U90" i="4" s="1"/>
  <c r="U85" i="4"/>
  <c r="W89" i="4"/>
  <c r="X85" i="4"/>
  <c r="U81" i="4"/>
  <c r="U83" i="4"/>
  <c r="R82" i="4"/>
  <c r="U82" i="4"/>
  <c r="Q82" i="4"/>
  <c r="T83" i="4"/>
  <c r="Q81" i="4"/>
  <c r="T82" i="4"/>
  <c r="R77" i="4"/>
  <c r="T81" i="4"/>
  <c r="U41" i="4"/>
  <c r="Q40" i="4"/>
  <c r="T41" i="4"/>
  <c r="R36" i="4"/>
  <c r="Q41" i="4"/>
  <c r="R32" i="4"/>
  <c r="Q32" i="4"/>
  <c r="Q31" i="4"/>
  <c r="R27" i="4"/>
  <c r="AD12" i="4"/>
  <c r="AD16" i="4" s="1"/>
  <c r="AA15" i="4"/>
  <c r="AA12" i="4"/>
  <c r="AA16" i="4" s="1"/>
  <c r="Z16" i="4"/>
  <c r="Z15" i="4"/>
  <c r="U15" i="4"/>
  <c r="U17" i="4"/>
  <c r="R16" i="4"/>
  <c r="U16" i="4"/>
  <c r="X16" i="4"/>
  <c r="X11" i="4"/>
  <c r="R13" i="4"/>
  <c r="R17" i="4" s="1"/>
  <c r="T17" i="4"/>
  <c r="Q15" i="4"/>
  <c r="T16" i="4"/>
  <c r="W17" i="4"/>
  <c r="T15" i="4"/>
  <c r="W16" i="4"/>
  <c r="AC7" i="4"/>
  <c r="AD7" i="4"/>
  <c r="AC8" i="4"/>
  <c r="AD4" i="4"/>
  <c r="AD8" i="4" s="1"/>
  <c r="W9" i="4"/>
  <c r="Z7" i="4"/>
  <c r="AA3" i="4"/>
  <c r="Z8" i="4"/>
  <c r="W8" i="4"/>
  <c r="X4" i="4"/>
  <c r="X8" i="4" s="1"/>
  <c r="R5" i="4"/>
  <c r="R7" i="4" s="1"/>
  <c r="Q9" i="4"/>
  <c r="Q8" i="4"/>
  <c r="I134" i="4"/>
  <c r="L134" i="4" s="1"/>
  <c r="I135" i="4"/>
  <c r="L135" i="4" s="1"/>
  <c r="I136" i="4"/>
  <c r="L136" i="4" s="1"/>
  <c r="J140" i="4"/>
  <c r="F140" i="4"/>
  <c r="J139" i="4"/>
  <c r="F139" i="4"/>
  <c r="J138" i="4"/>
  <c r="F138" i="4"/>
  <c r="I137" i="4"/>
  <c r="L137" i="4" s="1"/>
  <c r="J66" i="4"/>
  <c r="F66" i="4"/>
  <c r="J65" i="4"/>
  <c r="F65" i="4"/>
  <c r="J64" i="4"/>
  <c r="F64" i="4"/>
  <c r="I63" i="4"/>
  <c r="L63" i="4" s="1"/>
  <c r="I62" i="4"/>
  <c r="L62" i="4" s="1"/>
  <c r="I61" i="4"/>
  <c r="L61" i="4" s="1"/>
  <c r="I60" i="4"/>
  <c r="L60" i="4" s="1"/>
  <c r="X309" i="4" l="1"/>
  <c r="AA179" i="4"/>
  <c r="U122" i="4"/>
  <c r="U179" i="4"/>
  <c r="K60" i="4"/>
  <c r="K62" i="4"/>
  <c r="K137" i="4"/>
  <c r="K63" i="4"/>
  <c r="K134" i="4"/>
  <c r="U42" i="4"/>
  <c r="X9" i="4"/>
  <c r="R15" i="4"/>
  <c r="U251" i="4"/>
  <c r="I65" i="4"/>
  <c r="L65" i="4" s="1"/>
  <c r="I138" i="4"/>
  <c r="L138" i="4" s="1"/>
  <c r="R91" i="4"/>
  <c r="R9" i="4"/>
  <c r="R195" i="4"/>
  <c r="R253" i="4"/>
  <c r="U211" i="4"/>
  <c r="R251" i="4"/>
  <c r="R188" i="4"/>
  <c r="R187" i="4"/>
  <c r="R189" i="4"/>
  <c r="X360" i="4"/>
  <c r="X359" i="4"/>
  <c r="R358" i="4"/>
  <c r="R326" i="4"/>
  <c r="R324" i="4"/>
  <c r="AA308" i="4"/>
  <c r="AA309" i="4"/>
  <c r="U308" i="4"/>
  <c r="U309" i="4"/>
  <c r="R309" i="4"/>
  <c r="R307" i="4"/>
  <c r="R293" i="4"/>
  <c r="R292" i="4"/>
  <c r="R284" i="4"/>
  <c r="R285" i="4"/>
  <c r="R276" i="4"/>
  <c r="R277" i="4"/>
  <c r="X277" i="4"/>
  <c r="X275" i="4"/>
  <c r="R269" i="4"/>
  <c r="R268" i="4"/>
  <c r="R261" i="4"/>
  <c r="R259" i="4"/>
  <c r="X251" i="4"/>
  <c r="X253" i="4"/>
  <c r="U245" i="4"/>
  <c r="R205" i="4"/>
  <c r="R203" i="4"/>
  <c r="X179" i="4"/>
  <c r="X181" i="4"/>
  <c r="R181" i="4"/>
  <c r="AG172" i="4"/>
  <c r="AD172" i="4"/>
  <c r="R172" i="4"/>
  <c r="R170" i="4"/>
  <c r="U154" i="4"/>
  <c r="U156" i="4"/>
  <c r="R156" i="4"/>
  <c r="AA148" i="4"/>
  <c r="X148" i="4"/>
  <c r="X146" i="4"/>
  <c r="AD17" i="4"/>
  <c r="U132" i="4"/>
  <c r="AG140" i="4"/>
  <c r="AG138" i="4"/>
  <c r="U140" i="4"/>
  <c r="U138" i="4"/>
  <c r="R138" i="4"/>
  <c r="R140" i="4"/>
  <c r="AD138" i="4"/>
  <c r="AD140" i="4"/>
  <c r="AG131" i="4"/>
  <c r="AG132" i="4"/>
  <c r="AA130" i="4"/>
  <c r="AA132" i="4"/>
  <c r="R132" i="4"/>
  <c r="R130" i="4"/>
  <c r="R124" i="4"/>
  <c r="R122" i="4"/>
  <c r="X116" i="4"/>
  <c r="X114" i="4"/>
  <c r="U116" i="4"/>
  <c r="AA108" i="4"/>
  <c r="AA106" i="4"/>
  <c r="R108" i="4"/>
  <c r="R106" i="4"/>
  <c r="X91" i="4"/>
  <c r="X89" i="4"/>
  <c r="U89" i="4"/>
  <c r="U91" i="4"/>
  <c r="R83" i="4"/>
  <c r="R81" i="4"/>
  <c r="R42" i="4"/>
  <c r="R40" i="4"/>
  <c r="R33" i="4"/>
  <c r="R31" i="4"/>
  <c r="AA17" i="4"/>
  <c r="X17" i="4"/>
  <c r="X15" i="4"/>
  <c r="AD9" i="4"/>
  <c r="AA9" i="4"/>
  <c r="AA7" i="4"/>
  <c r="I140" i="4"/>
  <c r="L140" i="4" s="1"/>
  <c r="K135" i="4"/>
  <c r="K139" i="4" s="1"/>
  <c r="K136" i="4"/>
  <c r="I139" i="4"/>
  <c r="L139" i="4" s="1"/>
  <c r="I64" i="4"/>
  <c r="L64" i="4" s="1"/>
  <c r="I66" i="4"/>
  <c r="L66" i="4" s="1"/>
  <c r="K61" i="4"/>
  <c r="J368" i="4"/>
  <c r="F368" i="4"/>
  <c r="J360" i="4"/>
  <c r="F360" i="4"/>
  <c r="J359" i="4"/>
  <c r="F359" i="4"/>
  <c r="J358" i="4"/>
  <c r="F358" i="4"/>
  <c r="I365" i="4"/>
  <c r="L365" i="4" s="1"/>
  <c r="I364" i="4"/>
  <c r="L364" i="4" s="1"/>
  <c r="I357" i="4"/>
  <c r="L357" i="4" s="1"/>
  <c r="I356" i="4"/>
  <c r="L356" i="4" s="1"/>
  <c r="I355" i="4"/>
  <c r="L355" i="4" s="1"/>
  <c r="I354" i="4"/>
  <c r="L354" i="4" s="1"/>
  <c r="J344" i="4"/>
  <c r="F344" i="4"/>
  <c r="J343" i="4"/>
  <c r="F343" i="4"/>
  <c r="J342" i="4"/>
  <c r="F342" i="4"/>
  <c r="J335" i="4"/>
  <c r="F335" i="4"/>
  <c r="J334" i="4"/>
  <c r="J336" i="4" s="1"/>
  <c r="K336" i="4" s="1"/>
  <c r="F334" i="4"/>
  <c r="J333" i="4"/>
  <c r="F333" i="4"/>
  <c r="J326" i="4"/>
  <c r="F326" i="4"/>
  <c r="J325" i="4"/>
  <c r="F325" i="4"/>
  <c r="J324" i="4"/>
  <c r="F324" i="4"/>
  <c r="I341" i="4"/>
  <c r="L341" i="4" s="1"/>
  <c r="I340" i="4"/>
  <c r="L340" i="4" s="1"/>
  <c r="I339" i="4"/>
  <c r="L339" i="4" s="1"/>
  <c r="I338" i="4"/>
  <c r="L338" i="4" s="1"/>
  <c r="I332" i="4"/>
  <c r="L332" i="4" s="1"/>
  <c r="I331" i="4"/>
  <c r="L331" i="4" s="1"/>
  <c r="I330" i="4"/>
  <c r="L330" i="4" s="1"/>
  <c r="I329" i="4"/>
  <c r="L329" i="4" s="1"/>
  <c r="I323" i="4"/>
  <c r="L323" i="4" s="1"/>
  <c r="I322" i="4"/>
  <c r="L322" i="4" s="1"/>
  <c r="I321" i="4"/>
  <c r="L321" i="4" s="1"/>
  <c r="I320" i="4"/>
  <c r="L320" i="4" s="1"/>
  <c r="J317" i="4"/>
  <c r="F317" i="4"/>
  <c r="J316" i="4"/>
  <c r="F316" i="4"/>
  <c r="J315" i="4"/>
  <c r="F315" i="4"/>
  <c r="J309" i="4"/>
  <c r="F309" i="4"/>
  <c r="J308" i="4"/>
  <c r="F308" i="4"/>
  <c r="J307" i="4"/>
  <c r="F307" i="4"/>
  <c r="I314" i="4"/>
  <c r="L314" i="4" s="1"/>
  <c r="I313" i="4"/>
  <c r="L313" i="4" s="1"/>
  <c r="I312" i="4"/>
  <c r="L312" i="4" s="1"/>
  <c r="I311" i="4"/>
  <c r="L311" i="4" s="1"/>
  <c r="I306" i="4"/>
  <c r="L306" i="4" s="1"/>
  <c r="I305" i="4"/>
  <c r="L305" i="4" s="1"/>
  <c r="I304" i="4"/>
  <c r="L304" i="4" s="1"/>
  <c r="I303" i="4"/>
  <c r="L303" i="4" s="1"/>
  <c r="I298" i="4"/>
  <c r="L298" i="4" s="1"/>
  <c r="I297" i="4"/>
  <c r="L297" i="4" s="1"/>
  <c r="J293" i="4"/>
  <c r="F293" i="4"/>
  <c r="J292" i="4"/>
  <c r="F292" i="4"/>
  <c r="J291" i="4"/>
  <c r="F291" i="4"/>
  <c r="J285" i="4"/>
  <c r="F285" i="4"/>
  <c r="J284" i="4"/>
  <c r="F284" i="4"/>
  <c r="J283" i="4"/>
  <c r="F283" i="4"/>
  <c r="J277" i="4"/>
  <c r="F277" i="4"/>
  <c r="J276" i="4"/>
  <c r="F276" i="4"/>
  <c r="J275" i="4"/>
  <c r="F275" i="4"/>
  <c r="I290" i="4"/>
  <c r="L290" i="4" s="1"/>
  <c r="I289" i="4"/>
  <c r="L289" i="4" s="1"/>
  <c r="I288" i="4"/>
  <c r="L288" i="4" s="1"/>
  <c r="I287" i="4"/>
  <c r="L287" i="4" s="1"/>
  <c r="I282" i="4"/>
  <c r="L282" i="4" s="1"/>
  <c r="I281" i="4"/>
  <c r="L281" i="4" s="1"/>
  <c r="I280" i="4"/>
  <c r="L280" i="4" s="1"/>
  <c r="I279" i="4"/>
  <c r="L279" i="4" s="1"/>
  <c r="I274" i="4"/>
  <c r="L274" i="4" s="1"/>
  <c r="I273" i="4"/>
  <c r="L273" i="4" s="1"/>
  <c r="I272" i="4"/>
  <c r="L272" i="4" s="1"/>
  <c r="I271" i="4"/>
  <c r="L271" i="4" s="1"/>
  <c r="J269" i="4"/>
  <c r="F269" i="4"/>
  <c r="J268" i="4"/>
  <c r="F268" i="4"/>
  <c r="J267" i="4"/>
  <c r="F267" i="4"/>
  <c r="J261" i="4"/>
  <c r="F261" i="4"/>
  <c r="J260" i="4"/>
  <c r="F260" i="4"/>
  <c r="J259" i="4"/>
  <c r="F259" i="4"/>
  <c r="J253" i="4"/>
  <c r="F253" i="4"/>
  <c r="J252" i="4"/>
  <c r="F252" i="4"/>
  <c r="J251" i="4"/>
  <c r="F251" i="4"/>
  <c r="J245" i="4"/>
  <c r="F245" i="4"/>
  <c r="J244" i="4"/>
  <c r="F244" i="4"/>
  <c r="J243" i="4"/>
  <c r="F243" i="4"/>
  <c r="I266" i="4"/>
  <c r="L266" i="4" s="1"/>
  <c r="I265" i="4"/>
  <c r="L265" i="4" s="1"/>
  <c r="I264" i="4"/>
  <c r="L264" i="4" s="1"/>
  <c r="I263" i="4"/>
  <c r="L263" i="4" s="1"/>
  <c r="I258" i="4"/>
  <c r="L258" i="4" s="1"/>
  <c r="I257" i="4"/>
  <c r="L257" i="4" s="1"/>
  <c r="I256" i="4"/>
  <c r="L256" i="4" s="1"/>
  <c r="I255" i="4"/>
  <c r="L255" i="4" s="1"/>
  <c r="I250" i="4"/>
  <c r="L250" i="4" s="1"/>
  <c r="I249" i="4"/>
  <c r="L249" i="4" s="1"/>
  <c r="I248" i="4"/>
  <c r="L248" i="4" s="1"/>
  <c r="I247" i="4"/>
  <c r="L247" i="4" s="1"/>
  <c r="I242" i="4"/>
  <c r="L242" i="4" s="1"/>
  <c r="I241" i="4"/>
  <c r="L241" i="4" s="1"/>
  <c r="I240" i="4"/>
  <c r="L240" i="4" s="1"/>
  <c r="I239" i="4"/>
  <c r="L239" i="4" s="1"/>
  <c r="J220" i="4"/>
  <c r="F220" i="4"/>
  <c r="J236" i="4"/>
  <c r="F236" i="4"/>
  <c r="J213" i="4"/>
  <c r="F213" i="4"/>
  <c r="J212" i="4"/>
  <c r="F212" i="4"/>
  <c r="J211" i="4"/>
  <c r="F211" i="4"/>
  <c r="I234" i="4"/>
  <c r="L234" i="4" s="1"/>
  <c r="I232" i="4"/>
  <c r="L232" i="4" s="1"/>
  <c r="I218" i="4"/>
  <c r="L218" i="4" s="1"/>
  <c r="I216" i="4"/>
  <c r="L216" i="4" s="1"/>
  <c r="I210" i="4"/>
  <c r="L210" i="4" s="1"/>
  <c r="I209" i="4"/>
  <c r="L209" i="4" s="1"/>
  <c r="I208" i="4"/>
  <c r="L208" i="4" s="1"/>
  <c r="I207" i="4"/>
  <c r="L207" i="4" s="1"/>
  <c r="J189" i="4"/>
  <c r="F189" i="4"/>
  <c r="J188" i="4"/>
  <c r="F188" i="4"/>
  <c r="J205" i="4"/>
  <c r="F205" i="4"/>
  <c r="J204" i="4"/>
  <c r="F204" i="4"/>
  <c r="J203" i="4"/>
  <c r="F203" i="4"/>
  <c r="J197" i="4"/>
  <c r="F197" i="4"/>
  <c r="J196" i="4"/>
  <c r="F196" i="4"/>
  <c r="J195" i="4"/>
  <c r="F195" i="4"/>
  <c r="J181" i="4"/>
  <c r="F181" i="4"/>
  <c r="J180" i="4"/>
  <c r="F180" i="4"/>
  <c r="J179" i="4"/>
  <c r="F179" i="4"/>
  <c r="I202" i="4"/>
  <c r="L202" i="4" s="1"/>
  <c r="I201" i="4"/>
  <c r="L201" i="4" s="1"/>
  <c r="I200" i="4"/>
  <c r="L200" i="4" s="1"/>
  <c r="I199" i="4"/>
  <c r="L199" i="4" s="1"/>
  <c r="I194" i="4"/>
  <c r="L194" i="4" s="1"/>
  <c r="I193" i="4"/>
  <c r="L193" i="4" s="1"/>
  <c r="I192" i="4"/>
  <c r="L192" i="4" s="1"/>
  <c r="I191" i="4"/>
  <c r="L191" i="4" s="1"/>
  <c r="I186" i="4"/>
  <c r="L186" i="4" s="1"/>
  <c r="I185" i="4"/>
  <c r="L185" i="4" s="1"/>
  <c r="I184" i="4"/>
  <c r="L184" i="4" s="1"/>
  <c r="I178" i="4"/>
  <c r="L178" i="4" s="1"/>
  <c r="I177" i="4"/>
  <c r="L177" i="4" s="1"/>
  <c r="I176" i="4"/>
  <c r="L176" i="4" s="1"/>
  <c r="I175" i="4"/>
  <c r="L175" i="4" s="1"/>
  <c r="K138" i="4" l="1"/>
  <c r="K64" i="4"/>
  <c r="K65" i="4"/>
  <c r="K209" i="4"/>
  <c r="K287" i="4"/>
  <c r="K177" i="4"/>
  <c r="K218" i="4"/>
  <c r="K258" i="4"/>
  <c r="K232" i="4"/>
  <c r="K263" i="4"/>
  <c r="K320" i="4"/>
  <c r="K184" i="4"/>
  <c r="I252" i="4"/>
  <c r="L252" i="4" s="1"/>
  <c r="K312" i="4"/>
  <c r="K357" i="4"/>
  <c r="K271" i="4"/>
  <c r="K329" i="4"/>
  <c r="K194" i="4"/>
  <c r="K242" i="4"/>
  <c r="K290" i="4"/>
  <c r="K355" i="4"/>
  <c r="K279" i="4"/>
  <c r="K311" i="4"/>
  <c r="K338" i="4"/>
  <c r="K200" i="4"/>
  <c r="K201" i="4"/>
  <c r="K249" i="4"/>
  <c r="K265" i="4"/>
  <c r="K281" i="4"/>
  <c r="K297" i="4"/>
  <c r="K313" i="4"/>
  <c r="K322" i="4"/>
  <c r="K340" i="4"/>
  <c r="K364" i="4"/>
  <c r="K274" i="4"/>
  <c r="K306" i="4"/>
  <c r="K332" i="4"/>
  <c r="K247" i="4"/>
  <c r="K356" i="4"/>
  <c r="K185" i="4"/>
  <c r="K207" i="4"/>
  <c r="K186" i="4"/>
  <c r="K202" i="4"/>
  <c r="K208" i="4"/>
  <c r="K250" i="4"/>
  <c r="K266" i="4"/>
  <c r="K282" i="4"/>
  <c r="K298" i="4"/>
  <c r="K314" i="4"/>
  <c r="K323" i="4"/>
  <c r="K341" i="4"/>
  <c r="K365" i="4"/>
  <c r="K303" i="4"/>
  <c r="K256" i="4"/>
  <c r="K304" i="4"/>
  <c r="K176" i="4"/>
  <c r="K216" i="4"/>
  <c r="K241" i="4"/>
  <c r="K257" i="4"/>
  <c r="K273" i="4"/>
  <c r="K289" i="4"/>
  <c r="K305" i="4"/>
  <c r="K331" i="4"/>
  <c r="I268" i="4"/>
  <c r="L268" i="4" s="1"/>
  <c r="I244" i="4"/>
  <c r="L244" i="4" s="1"/>
  <c r="I276" i="4"/>
  <c r="L276" i="4" s="1"/>
  <c r="I292" i="4"/>
  <c r="L292" i="4" s="1"/>
  <c r="I334" i="4"/>
  <c r="L334" i="4" s="1"/>
  <c r="I360" i="4"/>
  <c r="L360" i="4" s="1"/>
  <c r="I285" i="4"/>
  <c r="L285" i="4" s="1"/>
  <c r="I195" i="4"/>
  <c r="L195" i="4" s="1"/>
  <c r="I316" i="4"/>
  <c r="L316" i="4" s="1"/>
  <c r="I236" i="4"/>
  <c r="L236" i="4" s="1"/>
  <c r="I333" i="4"/>
  <c r="L333" i="4" s="1"/>
  <c r="I269" i="4"/>
  <c r="L269" i="4" s="1"/>
  <c r="I358" i="4"/>
  <c r="L358" i="4" s="1"/>
  <c r="I283" i="4"/>
  <c r="L283" i="4" s="1"/>
  <c r="K280" i="4"/>
  <c r="K140" i="4"/>
  <c r="K191" i="4"/>
  <c r="I253" i="4"/>
  <c r="L253" i="4" s="1"/>
  <c r="I267" i="4"/>
  <c r="L267" i="4" s="1"/>
  <c r="I197" i="4"/>
  <c r="L197" i="4" s="1"/>
  <c r="I284" i="4"/>
  <c r="L284" i="4" s="1"/>
  <c r="I315" i="4"/>
  <c r="L315" i="4" s="1"/>
  <c r="I325" i="4"/>
  <c r="L325" i="4" s="1"/>
  <c r="I343" i="4"/>
  <c r="L343" i="4" s="1"/>
  <c r="I251" i="4"/>
  <c r="L251" i="4" s="1"/>
  <c r="K354" i="4"/>
  <c r="I335" i="4"/>
  <c r="L335" i="4" s="1"/>
  <c r="K330" i="4"/>
  <c r="I188" i="4"/>
  <c r="L188" i="4" s="1"/>
  <c r="I245" i="4"/>
  <c r="L245" i="4" s="1"/>
  <c r="I259" i="4"/>
  <c r="L259" i="4" s="1"/>
  <c r="K239" i="4"/>
  <c r="K255" i="4"/>
  <c r="I211" i="4"/>
  <c r="L211" i="4" s="1"/>
  <c r="K240" i="4"/>
  <c r="I243" i="4"/>
  <c r="L243" i="4" s="1"/>
  <c r="I261" i="4"/>
  <c r="L261" i="4" s="1"/>
  <c r="I277" i="4"/>
  <c r="L277" i="4" s="1"/>
  <c r="I291" i="4"/>
  <c r="L291" i="4" s="1"/>
  <c r="I309" i="4"/>
  <c r="L309" i="4" s="1"/>
  <c r="I324" i="4"/>
  <c r="L324" i="4" s="1"/>
  <c r="I220" i="4"/>
  <c r="L220" i="4" s="1"/>
  <c r="K248" i="4"/>
  <c r="K264" i="4"/>
  <c r="I260" i="4"/>
  <c r="L260" i="4" s="1"/>
  <c r="K272" i="4"/>
  <c r="K288" i="4"/>
  <c r="I308" i="4"/>
  <c r="L308" i="4" s="1"/>
  <c r="I317" i="4"/>
  <c r="L317" i="4" s="1"/>
  <c r="K321" i="4"/>
  <c r="K339" i="4"/>
  <c r="I359" i="4"/>
  <c r="L359" i="4" s="1"/>
  <c r="I368" i="4"/>
  <c r="L368" i="4" s="1"/>
  <c r="I189" i="4"/>
  <c r="L189" i="4" s="1"/>
  <c r="I181" i="4"/>
  <c r="L181" i="4" s="1"/>
  <c r="I196" i="4"/>
  <c r="L196" i="4" s="1"/>
  <c r="I204" i="4"/>
  <c r="L204" i="4" s="1"/>
  <c r="K234" i="4"/>
  <c r="K236" i="4" s="1"/>
  <c r="I275" i="4"/>
  <c r="L275" i="4" s="1"/>
  <c r="I293" i="4"/>
  <c r="L293" i="4" s="1"/>
  <c r="I307" i="4"/>
  <c r="L307" i="4" s="1"/>
  <c r="I326" i="4"/>
  <c r="L326" i="4" s="1"/>
  <c r="I342" i="4"/>
  <c r="L342" i="4" s="1"/>
  <c r="I344" i="4"/>
  <c r="L344" i="4" s="1"/>
  <c r="I180" i="4"/>
  <c r="L180" i="4" s="1"/>
  <c r="I205" i="4"/>
  <c r="L205" i="4" s="1"/>
  <c r="K193" i="4"/>
  <c r="I213" i="4"/>
  <c r="L213" i="4" s="1"/>
  <c r="K66" i="4"/>
  <c r="K210" i="4"/>
  <c r="I212" i="4"/>
  <c r="L212" i="4" s="1"/>
  <c r="K178" i="4"/>
  <c r="K199" i="4"/>
  <c r="K175" i="4"/>
  <c r="K192" i="4"/>
  <c r="I179" i="4"/>
  <c r="L179" i="4" s="1"/>
  <c r="I203" i="4"/>
  <c r="L203" i="4" s="1"/>
  <c r="J172" i="4"/>
  <c r="F172" i="4"/>
  <c r="J171" i="4"/>
  <c r="F171" i="4"/>
  <c r="J170" i="4"/>
  <c r="F170" i="4"/>
  <c r="J164" i="4"/>
  <c r="F164" i="4"/>
  <c r="J163" i="4"/>
  <c r="F163" i="4"/>
  <c r="J162" i="4"/>
  <c r="F162" i="4"/>
  <c r="J156" i="4"/>
  <c r="F156" i="4"/>
  <c r="J155" i="4"/>
  <c r="F155" i="4"/>
  <c r="J154" i="4"/>
  <c r="F154" i="4"/>
  <c r="I169" i="4"/>
  <c r="L169" i="4" s="1"/>
  <c r="I168" i="4"/>
  <c r="L168" i="4" s="1"/>
  <c r="I167" i="4"/>
  <c r="L167" i="4" s="1"/>
  <c r="I166" i="4"/>
  <c r="L166" i="4" s="1"/>
  <c r="I161" i="4"/>
  <c r="L161" i="4" s="1"/>
  <c r="I160" i="4"/>
  <c r="L160" i="4" s="1"/>
  <c r="I159" i="4"/>
  <c r="L159" i="4" s="1"/>
  <c r="I158" i="4"/>
  <c r="L158" i="4" s="1"/>
  <c r="I153" i="4"/>
  <c r="L153" i="4" s="1"/>
  <c r="I152" i="4"/>
  <c r="L152" i="4" s="1"/>
  <c r="I151" i="4"/>
  <c r="L151" i="4" s="1"/>
  <c r="I150" i="4"/>
  <c r="L150" i="4" s="1"/>
  <c r="J148" i="4"/>
  <c r="F148" i="4"/>
  <c r="J147" i="4"/>
  <c r="F147" i="4"/>
  <c r="J146" i="4"/>
  <c r="F146" i="4"/>
  <c r="J132" i="4"/>
  <c r="F132" i="4"/>
  <c r="J131" i="4"/>
  <c r="F131" i="4"/>
  <c r="J130" i="4"/>
  <c r="F130" i="4"/>
  <c r="J124" i="4"/>
  <c r="F124" i="4"/>
  <c r="J123" i="4"/>
  <c r="F123" i="4"/>
  <c r="J122" i="4"/>
  <c r="F122" i="4"/>
  <c r="I121" i="4"/>
  <c r="L121" i="4" s="1"/>
  <c r="I120" i="4"/>
  <c r="L120" i="4" s="1"/>
  <c r="I119" i="4"/>
  <c r="L119" i="4" s="1"/>
  <c r="I118" i="4"/>
  <c r="L118" i="4" s="1"/>
  <c r="I145" i="4"/>
  <c r="L145" i="4" s="1"/>
  <c r="I144" i="4"/>
  <c r="L144" i="4" s="1"/>
  <c r="I143" i="4"/>
  <c r="L143" i="4" s="1"/>
  <c r="I142" i="4"/>
  <c r="L142" i="4" s="1"/>
  <c r="I129" i="4"/>
  <c r="L129" i="4" s="1"/>
  <c r="I128" i="4"/>
  <c r="L128" i="4" s="1"/>
  <c r="I127" i="4"/>
  <c r="L127" i="4" s="1"/>
  <c r="I126" i="4"/>
  <c r="L126" i="4" s="1"/>
  <c r="F25" i="4"/>
  <c r="J116" i="4"/>
  <c r="F116" i="4"/>
  <c r="J115" i="4"/>
  <c r="F115" i="4"/>
  <c r="J114" i="4"/>
  <c r="F114" i="4"/>
  <c r="J108" i="4"/>
  <c r="F108" i="4"/>
  <c r="J107" i="4"/>
  <c r="F107" i="4"/>
  <c r="J106" i="4"/>
  <c r="F106" i="4"/>
  <c r="I113" i="4"/>
  <c r="L113" i="4" s="1"/>
  <c r="I112" i="4"/>
  <c r="L112" i="4" s="1"/>
  <c r="I111" i="4"/>
  <c r="L111" i="4" s="1"/>
  <c r="I110" i="4"/>
  <c r="L110" i="4" s="1"/>
  <c r="I105" i="4"/>
  <c r="L105" i="4" s="1"/>
  <c r="I104" i="4"/>
  <c r="L104" i="4" s="1"/>
  <c r="I103" i="4"/>
  <c r="L103" i="4" s="1"/>
  <c r="I102" i="4"/>
  <c r="L102" i="4" s="1"/>
  <c r="I97" i="4"/>
  <c r="L97" i="4" s="1"/>
  <c r="J91" i="4"/>
  <c r="F91" i="4"/>
  <c r="J90" i="4"/>
  <c r="F90" i="4"/>
  <c r="J89" i="4"/>
  <c r="F89" i="4"/>
  <c r="J83" i="4"/>
  <c r="F83" i="4"/>
  <c r="J82" i="4"/>
  <c r="F82" i="4"/>
  <c r="J81" i="4"/>
  <c r="F81" i="4"/>
  <c r="I88" i="4"/>
  <c r="L88" i="4" s="1"/>
  <c r="I87" i="4"/>
  <c r="L87" i="4" s="1"/>
  <c r="I86" i="4"/>
  <c r="L86" i="4" s="1"/>
  <c r="I85" i="4"/>
  <c r="L85" i="4" s="1"/>
  <c r="I80" i="4"/>
  <c r="L80" i="4" s="1"/>
  <c r="I79" i="4"/>
  <c r="L79" i="4" s="1"/>
  <c r="I78" i="4"/>
  <c r="L78" i="4" s="1"/>
  <c r="I77" i="4"/>
  <c r="L77" i="4" s="1"/>
  <c r="J74" i="4"/>
  <c r="F74" i="4"/>
  <c r="J73" i="4"/>
  <c r="F73" i="4"/>
  <c r="J72" i="4"/>
  <c r="F72" i="4"/>
  <c r="J58" i="4"/>
  <c r="F58" i="4"/>
  <c r="J57" i="4"/>
  <c r="F57" i="4"/>
  <c r="J56" i="4"/>
  <c r="F56" i="4"/>
  <c r="J50" i="4"/>
  <c r="F50" i="4"/>
  <c r="J49" i="4"/>
  <c r="F49" i="4"/>
  <c r="J48" i="4"/>
  <c r="F48" i="4"/>
  <c r="I71" i="4"/>
  <c r="L71" i="4" s="1"/>
  <c r="I70" i="4"/>
  <c r="L70" i="4" s="1"/>
  <c r="I69" i="4"/>
  <c r="L69" i="4" s="1"/>
  <c r="I68" i="4"/>
  <c r="L68" i="4" s="1"/>
  <c r="I55" i="4"/>
  <c r="L55" i="4" s="1"/>
  <c r="I54" i="4"/>
  <c r="L54" i="4" s="1"/>
  <c r="I53" i="4"/>
  <c r="L53" i="4" s="1"/>
  <c r="I52" i="4"/>
  <c r="L52" i="4" s="1"/>
  <c r="I47" i="4"/>
  <c r="L47" i="4" s="1"/>
  <c r="I46" i="4"/>
  <c r="L46" i="4" s="1"/>
  <c r="I45" i="4"/>
  <c r="L45" i="4" s="1"/>
  <c r="I44" i="4"/>
  <c r="L44" i="4" s="1"/>
  <c r="J42" i="4"/>
  <c r="F42" i="4"/>
  <c r="J41" i="4"/>
  <c r="F41" i="4"/>
  <c r="J40" i="4"/>
  <c r="F40" i="4"/>
  <c r="J33" i="4"/>
  <c r="F33" i="4"/>
  <c r="J32" i="4"/>
  <c r="F32" i="4"/>
  <c r="J31" i="4"/>
  <c r="F31" i="4"/>
  <c r="J25" i="4"/>
  <c r="J24" i="4"/>
  <c r="F24" i="4"/>
  <c r="I39" i="4"/>
  <c r="L39" i="4" s="1"/>
  <c r="I38" i="4"/>
  <c r="L38" i="4" s="1"/>
  <c r="I37" i="4"/>
  <c r="L37" i="4" s="1"/>
  <c r="I36" i="4"/>
  <c r="L36" i="4" s="1"/>
  <c r="I30" i="4"/>
  <c r="L30" i="4" s="1"/>
  <c r="I29" i="4"/>
  <c r="L29" i="4" s="1"/>
  <c r="I22" i="4"/>
  <c r="L22" i="4" s="1"/>
  <c r="I21" i="4"/>
  <c r="L21" i="4" s="1"/>
  <c r="J17" i="4"/>
  <c r="F17" i="4"/>
  <c r="J16" i="4"/>
  <c r="F16" i="4"/>
  <c r="J15" i="4"/>
  <c r="F15" i="4"/>
  <c r="J9" i="4"/>
  <c r="F9" i="4"/>
  <c r="J8" i="4"/>
  <c r="F8" i="4"/>
  <c r="J7" i="4"/>
  <c r="F7" i="4"/>
  <c r="I14" i="4"/>
  <c r="L14" i="4" s="1"/>
  <c r="I13" i="4"/>
  <c r="L13" i="4" s="1"/>
  <c r="I6" i="4"/>
  <c r="L6" i="4" s="1"/>
  <c r="I5" i="4"/>
  <c r="L5" i="4" s="1"/>
  <c r="K275" i="4" l="1"/>
  <c r="K189" i="4"/>
  <c r="K283" i="4"/>
  <c r="K252" i="4"/>
  <c r="K220" i="4"/>
  <c r="K308" i="4"/>
  <c r="K204" i="4"/>
  <c r="K180" i="4"/>
  <c r="K342" i="4"/>
  <c r="K268" i="4"/>
  <c r="K251" i="4"/>
  <c r="K315" i="4"/>
  <c r="K325" i="4"/>
  <c r="K316" i="4"/>
  <c r="K211" i="4"/>
  <c r="K276" i="4"/>
  <c r="K309" i="4"/>
  <c r="K359" i="4"/>
  <c r="K333" i="4"/>
  <c r="K291" i="4"/>
  <c r="K343" i="4"/>
  <c r="K244" i="4"/>
  <c r="K360" i="4"/>
  <c r="K284" i="4"/>
  <c r="K324" i="4"/>
  <c r="K267" i="4"/>
  <c r="K188" i="4"/>
  <c r="K260" i="4"/>
  <c r="K6" i="4"/>
  <c r="K113" i="4"/>
  <c r="K88" i="4"/>
  <c r="K161" i="4"/>
  <c r="K38" i="4"/>
  <c r="K55" i="4"/>
  <c r="K78" i="4"/>
  <c r="K110" i="4"/>
  <c r="K145" i="4"/>
  <c r="K307" i="4"/>
  <c r="K317" i="4"/>
  <c r="K22" i="4"/>
  <c r="K85" i="4"/>
  <c r="K105" i="4"/>
  <c r="K144" i="4"/>
  <c r="K39" i="4"/>
  <c r="K44" i="4"/>
  <c r="K68" i="4"/>
  <c r="K79" i="4"/>
  <c r="K111" i="4"/>
  <c r="K118" i="4"/>
  <c r="K152" i="4"/>
  <c r="K168" i="4"/>
  <c r="K120" i="4"/>
  <c r="K104" i="4"/>
  <c r="K37" i="4"/>
  <c r="K54" i="4"/>
  <c r="K292" i="4"/>
  <c r="K5" i="4"/>
  <c r="K21" i="4"/>
  <c r="K80" i="4"/>
  <c r="K112" i="4"/>
  <c r="K119" i="4"/>
  <c r="K153" i="4"/>
  <c r="K169" i="4"/>
  <c r="K368" i="4"/>
  <c r="K97" i="4"/>
  <c r="K128" i="4"/>
  <c r="K13" i="4"/>
  <c r="K29" i="4"/>
  <c r="K47" i="4"/>
  <c r="K71" i="4"/>
  <c r="K129" i="4"/>
  <c r="K121" i="4"/>
  <c r="K159" i="4"/>
  <c r="K14" i="4"/>
  <c r="K30" i="4"/>
  <c r="K87" i="4"/>
  <c r="K142" i="4"/>
  <c r="K160" i="4"/>
  <c r="K334" i="4"/>
  <c r="K195" i="4"/>
  <c r="I164" i="4"/>
  <c r="L164" i="4" s="1"/>
  <c r="I147" i="4"/>
  <c r="L147" i="4" s="1"/>
  <c r="K285" i="4"/>
  <c r="K335" i="4"/>
  <c r="I155" i="4"/>
  <c r="L155" i="4" s="1"/>
  <c r="I171" i="4"/>
  <c r="L171" i="4" s="1"/>
  <c r="K358" i="4"/>
  <c r="I163" i="4"/>
  <c r="L163" i="4" s="1"/>
  <c r="I83" i="4"/>
  <c r="L83" i="4" s="1"/>
  <c r="K293" i="4"/>
  <c r="K277" i="4"/>
  <c r="K158" i="4"/>
  <c r="K253" i="4"/>
  <c r="K344" i="4"/>
  <c r="K261" i="4"/>
  <c r="K259" i="4"/>
  <c r="K269" i="4"/>
  <c r="K245" i="4"/>
  <c r="K243" i="4"/>
  <c r="I49" i="4"/>
  <c r="L49" i="4" s="1"/>
  <c r="I73" i="4"/>
  <c r="L73" i="4" s="1"/>
  <c r="I156" i="4"/>
  <c r="L156" i="4" s="1"/>
  <c r="I172" i="4"/>
  <c r="L172" i="4" s="1"/>
  <c r="K326" i="4"/>
  <c r="I123" i="4"/>
  <c r="L123" i="4" s="1"/>
  <c r="I132" i="4"/>
  <c r="L132" i="4" s="1"/>
  <c r="I124" i="4"/>
  <c r="L124" i="4" s="1"/>
  <c r="I107" i="4"/>
  <c r="L107" i="4" s="1"/>
  <c r="I131" i="4"/>
  <c r="L131" i="4" s="1"/>
  <c r="K212" i="4"/>
  <c r="K213" i="4"/>
  <c r="I48" i="4"/>
  <c r="L48" i="4" s="1"/>
  <c r="I72" i="4"/>
  <c r="L72" i="4" s="1"/>
  <c r="K126" i="4"/>
  <c r="K150" i="4"/>
  <c r="K166" i="4"/>
  <c r="I116" i="4"/>
  <c r="L116" i="4" s="1"/>
  <c r="K127" i="4"/>
  <c r="I122" i="4"/>
  <c r="L122" i="4" s="1"/>
  <c r="I146" i="4"/>
  <c r="L146" i="4" s="1"/>
  <c r="I148" i="4"/>
  <c r="L148" i="4" s="1"/>
  <c r="K151" i="4"/>
  <c r="K167" i="4"/>
  <c r="I162" i="4"/>
  <c r="L162" i="4" s="1"/>
  <c r="I58" i="4"/>
  <c r="L58" i="4" s="1"/>
  <c r="K196" i="4"/>
  <c r="K197" i="4"/>
  <c r="I42" i="4"/>
  <c r="L42" i="4" s="1"/>
  <c r="I57" i="4"/>
  <c r="L57" i="4" s="1"/>
  <c r="K181" i="4"/>
  <c r="K179" i="4"/>
  <c r="I90" i="4"/>
  <c r="L90" i="4" s="1"/>
  <c r="I108" i="4"/>
  <c r="L108" i="4" s="1"/>
  <c r="K102" i="4"/>
  <c r="K143" i="4"/>
  <c r="I130" i="4"/>
  <c r="L130" i="4" s="1"/>
  <c r="I154" i="4"/>
  <c r="L154" i="4" s="1"/>
  <c r="I170" i="4"/>
  <c r="L170" i="4" s="1"/>
  <c r="K205" i="4"/>
  <c r="K203" i="4"/>
  <c r="K46" i="4"/>
  <c r="K70" i="4"/>
  <c r="K103" i="4"/>
  <c r="I106" i="4"/>
  <c r="L106" i="4" s="1"/>
  <c r="I115" i="4"/>
  <c r="L115" i="4" s="1"/>
  <c r="K52" i="4"/>
  <c r="K36" i="4"/>
  <c r="I41" i="4"/>
  <c r="L41" i="4" s="1"/>
  <c r="K53" i="4"/>
  <c r="I50" i="4"/>
  <c r="L50" i="4" s="1"/>
  <c r="I74" i="4"/>
  <c r="L74" i="4" s="1"/>
  <c r="K86" i="4"/>
  <c r="I82" i="4"/>
  <c r="L82" i="4" s="1"/>
  <c r="I89" i="4"/>
  <c r="L89" i="4" s="1"/>
  <c r="I91" i="4"/>
  <c r="L91" i="4" s="1"/>
  <c r="I114" i="4"/>
  <c r="L114" i="4" s="1"/>
  <c r="K77" i="4"/>
  <c r="I40" i="4"/>
  <c r="L40" i="4" s="1"/>
  <c r="K45" i="4"/>
  <c r="K69" i="4"/>
  <c r="I56" i="4"/>
  <c r="L56" i="4" s="1"/>
  <c r="I81" i="4"/>
  <c r="L81" i="4" s="1"/>
  <c r="J33" i="3"/>
  <c r="F33" i="3"/>
  <c r="J32" i="3"/>
  <c r="F32" i="3"/>
  <c r="J31" i="3"/>
  <c r="F31" i="3"/>
  <c r="J25" i="3"/>
  <c r="F25" i="3"/>
  <c r="J24" i="3"/>
  <c r="F24" i="3"/>
  <c r="J23" i="3"/>
  <c r="F23" i="3"/>
  <c r="J17" i="3"/>
  <c r="F17" i="3"/>
  <c r="J16" i="3"/>
  <c r="F16" i="3"/>
  <c r="J15" i="3"/>
  <c r="F15" i="3"/>
  <c r="J9" i="3"/>
  <c r="J8" i="3"/>
  <c r="J7" i="3"/>
  <c r="F9" i="3"/>
  <c r="F8" i="3"/>
  <c r="F7" i="3"/>
  <c r="I30" i="3"/>
  <c r="I29" i="3"/>
  <c r="I22" i="3"/>
  <c r="I21" i="3"/>
  <c r="I14" i="3"/>
  <c r="L14" i="3" s="1"/>
  <c r="I13" i="3"/>
  <c r="I6" i="3"/>
  <c r="L6" i="3" s="1"/>
  <c r="I5" i="3"/>
  <c r="L5" i="3" s="1"/>
  <c r="K48" i="4" l="1"/>
  <c r="K89" i="4"/>
  <c r="K57" i="4"/>
  <c r="K122" i="4"/>
  <c r="K123" i="4"/>
  <c r="K82" i="4"/>
  <c r="K164" i="4"/>
  <c r="K163" i="4"/>
  <c r="K114" i="4"/>
  <c r="K73" i="4"/>
  <c r="K90" i="4"/>
  <c r="K49" i="4"/>
  <c r="K106" i="4"/>
  <c r="K124" i="4"/>
  <c r="K146" i="4"/>
  <c r="K115" i="4"/>
  <c r="K41" i="4"/>
  <c r="K171" i="4"/>
  <c r="K155" i="4"/>
  <c r="K13" i="3"/>
  <c r="L13" i="3"/>
  <c r="K21" i="3"/>
  <c r="L21" i="3"/>
  <c r="K22" i="3"/>
  <c r="L22" i="3"/>
  <c r="K30" i="3"/>
  <c r="L30" i="3"/>
  <c r="K29" i="3"/>
  <c r="L29" i="3"/>
  <c r="K14" i="3"/>
  <c r="K147" i="4"/>
  <c r="K116" i="4"/>
  <c r="K131" i="4"/>
  <c r="K107" i="4"/>
  <c r="K72" i="4"/>
  <c r="K5" i="3"/>
  <c r="K6" i="3"/>
  <c r="K162" i="4"/>
  <c r="K148" i="4"/>
  <c r="K91" i="4"/>
  <c r="K132" i="4"/>
  <c r="K130" i="4"/>
  <c r="K172" i="4"/>
  <c r="K170" i="4"/>
  <c r="K154" i="4"/>
  <c r="K156" i="4"/>
  <c r="K108" i="4"/>
  <c r="K42" i="4"/>
  <c r="K40" i="4"/>
  <c r="K58" i="4"/>
  <c r="K56" i="4"/>
  <c r="K50" i="4"/>
  <c r="K83" i="4"/>
  <c r="K81" i="4"/>
  <c r="K74" i="4"/>
  <c r="I28" i="4"/>
  <c r="L28" i="4" s="1"/>
  <c r="I27" i="4"/>
  <c r="L27" i="4" s="1"/>
  <c r="I20" i="4"/>
  <c r="L20" i="4" s="1"/>
  <c r="I12" i="4"/>
  <c r="L12" i="4" s="1"/>
  <c r="I11" i="4"/>
  <c r="L11" i="4" s="1"/>
  <c r="I4" i="4"/>
  <c r="L4" i="4" s="1"/>
  <c r="I3" i="4"/>
  <c r="L3" i="4" s="1"/>
  <c r="I28" i="3"/>
  <c r="L28" i="3" s="1"/>
  <c r="I20" i="3"/>
  <c r="L20" i="3" s="1"/>
  <c r="I12" i="3"/>
  <c r="L12" i="3" s="1"/>
  <c r="I4" i="3"/>
  <c r="L4" i="3" s="1"/>
  <c r="I27" i="3"/>
  <c r="L27" i="3" s="1"/>
  <c r="I19" i="3"/>
  <c r="L19" i="3" s="1"/>
  <c r="I11" i="3"/>
  <c r="L11" i="3" s="1"/>
  <c r="I3" i="3"/>
  <c r="L3" i="3" s="1"/>
  <c r="I25" i="4" l="1"/>
  <c r="L25" i="4" s="1"/>
  <c r="K27" i="3"/>
  <c r="I33" i="3"/>
  <c r="L33" i="3" s="1"/>
  <c r="I31" i="3"/>
  <c r="L31" i="3" s="1"/>
  <c r="K4" i="3"/>
  <c r="I8" i="3"/>
  <c r="L8" i="3" s="1"/>
  <c r="K12" i="3"/>
  <c r="K16" i="3" s="1"/>
  <c r="I16" i="3"/>
  <c r="L16" i="3" s="1"/>
  <c r="K20" i="3"/>
  <c r="K24" i="3" s="1"/>
  <c r="I24" i="3"/>
  <c r="L24" i="3" s="1"/>
  <c r="K28" i="3"/>
  <c r="K32" i="3" s="1"/>
  <c r="I32" i="3"/>
  <c r="L32" i="3" s="1"/>
  <c r="K3" i="3"/>
  <c r="I9" i="3"/>
  <c r="L9" i="3" s="1"/>
  <c r="I7" i="3"/>
  <c r="L7" i="3" s="1"/>
  <c r="K11" i="3"/>
  <c r="I17" i="3"/>
  <c r="L17" i="3" s="1"/>
  <c r="I15" i="3"/>
  <c r="L15" i="3" s="1"/>
  <c r="K19" i="3"/>
  <c r="I25" i="3"/>
  <c r="L25" i="3" s="1"/>
  <c r="I23" i="3"/>
  <c r="L23" i="3" s="1"/>
  <c r="K27" i="4"/>
  <c r="I33" i="4"/>
  <c r="L33" i="4" s="1"/>
  <c r="I31" i="4"/>
  <c r="L31" i="4" s="1"/>
  <c r="K28" i="4"/>
  <c r="K32" i="4" s="1"/>
  <c r="I32" i="4"/>
  <c r="L32" i="4" s="1"/>
  <c r="K3" i="4"/>
  <c r="I9" i="4"/>
  <c r="L9" i="4" s="1"/>
  <c r="I7" i="4"/>
  <c r="L7" i="4" s="1"/>
  <c r="K4" i="4"/>
  <c r="K8" i="4" s="1"/>
  <c r="I8" i="4"/>
  <c r="L8" i="4" s="1"/>
  <c r="K20" i="4"/>
  <c r="K25" i="4" s="1"/>
  <c r="I24" i="4"/>
  <c r="L24" i="4" s="1"/>
  <c r="K11" i="4"/>
  <c r="I17" i="4"/>
  <c r="L17" i="4" s="1"/>
  <c r="I15" i="4"/>
  <c r="L15" i="4" s="1"/>
  <c r="K12" i="4"/>
  <c r="K16" i="4" s="1"/>
  <c r="I16" i="4"/>
  <c r="L16" i="4" s="1"/>
  <c r="R8" i="3" l="1"/>
  <c r="Q8" i="3"/>
  <c r="K8" i="3"/>
  <c r="K25" i="3"/>
  <c r="K23" i="3"/>
  <c r="Q9" i="3"/>
  <c r="Q7" i="3"/>
  <c r="K7" i="3"/>
  <c r="K9" i="3"/>
  <c r="K33" i="3"/>
  <c r="K31" i="3"/>
  <c r="K15" i="3"/>
  <c r="K17" i="3"/>
  <c r="K33" i="4"/>
  <c r="K31" i="4"/>
  <c r="K9" i="4"/>
  <c r="K7" i="4"/>
  <c r="K24" i="4"/>
  <c r="K17" i="4"/>
  <c r="K15" i="4"/>
  <c r="R9" i="3" l="1"/>
  <c r="R7" i="3"/>
</calcChain>
</file>

<file path=xl/sharedStrings.xml><?xml version="1.0" encoding="utf-8"?>
<sst xmlns="http://schemas.openxmlformats.org/spreadsheetml/2006/main" count="3170" uniqueCount="212">
  <si>
    <t>HV</t>
  </si>
  <si>
    <t>MP</t>
  </si>
  <si>
    <t>RN</t>
  </si>
  <si>
    <t>SG</t>
  </si>
  <si>
    <t>Period</t>
  </si>
  <si>
    <t>Continuous</t>
  </si>
  <si>
    <t>1996-2014</t>
  </si>
  <si>
    <t>R2</t>
  </si>
  <si>
    <t>Maximum</t>
  </si>
  <si>
    <t>2005-2014</t>
  </si>
  <si>
    <t>-</t>
  </si>
  <si>
    <t>22S-02W</t>
  </si>
  <si>
    <t>22S-03W</t>
  </si>
  <si>
    <t>23S-01W</t>
  </si>
  <si>
    <t>23S-02W</t>
  </si>
  <si>
    <t>23S-03W</t>
  </si>
  <si>
    <t>24S-01W</t>
  </si>
  <si>
    <t>24S-02W</t>
  </si>
  <si>
    <t>24S-03W</t>
  </si>
  <si>
    <t>Township</t>
  </si>
  <si>
    <t>18S-03W</t>
  </si>
  <si>
    <t>18S-04W</t>
  </si>
  <si>
    <t>19S-01W</t>
  </si>
  <si>
    <t>19S-03W</t>
  </si>
  <si>
    <t>19S-04W</t>
  </si>
  <si>
    <t>20S-01W</t>
  </si>
  <si>
    <t>20S-03W</t>
  </si>
  <si>
    <t>20S-04W</t>
  </si>
  <si>
    <t>21S-02W</t>
  </si>
  <si>
    <t>21S-03W</t>
  </si>
  <si>
    <t>21S-04W</t>
  </si>
  <si>
    <t>22S-04W</t>
  </si>
  <si>
    <t>22S-05W</t>
  </si>
  <si>
    <t>22S-06W</t>
  </si>
  <si>
    <t>22S-07W</t>
  </si>
  <si>
    <t>23S-04W</t>
  </si>
  <si>
    <t>23S-05W</t>
  </si>
  <si>
    <t>23S-06W</t>
  </si>
  <si>
    <t>23S-07W</t>
  </si>
  <si>
    <t>24S-04W</t>
  </si>
  <si>
    <t>24S-05W</t>
  </si>
  <si>
    <t>24S-06W</t>
  </si>
  <si>
    <t>24S-07W</t>
  </si>
  <si>
    <t>25S-04W</t>
  </si>
  <si>
    <t>25S-06W</t>
  </si>
  <si>
    <t>25S-07W</t>
  </si>
  <si>
    <t>26S-04W</t>
  </si>
  <si>
    <t>26S-06W</t>
  </si>
  <si>
    <t>26S-07W</t>
  </si>
  <si>
    <t>25S-01W</t>
  </si>
  <si>
    <t>25S-02W</t>
  </si>
  <si>
    <t>25S-03W</t>
  </si>
  <si>
    <t>26S-01W</t>
  </si>
  <si>
    <t>26S-02W</t>
  </si>
  <si>
    <t>26S-03W</t>
  </si>
  <si>
    <t>Positive slope</t>
  </si>
  <si>
    <t>Co.</t>
  </si>
  <si>
    <t>Regression equation slope</t>
  </si>
  <si>
    <t>Regression equation intercept</t>
  </si>
  <si>
    <t>Significance</t>
  </si>
  <si>
    <t>P = 0.05</t>
  </si>
  <si>
    <t>P = 0.01</t>
  </si>
  <si>
    <t>Average</t>
  </si>
  <si>
    <t>All</t>
  </si>
  <si>
    <t>P = 0.02</t>
  </si>
  <si>
    <t>Legend</t>
  </si>
  <si>
    <t>No ΔWLs</t>
  </si>
  <si>
    <t>Sustainability reduction (+), increase (-), %</t>
  </si>
  <si>
    <t>- -</t>
  </si>
  <si>
    <t>Not significant</t>
  </si>
  <si>
    <t>Anomalous year</t>
  </si>
  <si>
    <t>Little water use</t>
  </si>
  <si>
    <t>No WLs for some years</t>
  </si>
  <si>
    <t>2014 removed</t>
  </si>
  <si>
    <t>Arkansas River in twp</t>
  </si>
  <si>
    <t>Little Arkansas River in twp</t>
  </si>
  <si>
    <t>Middle</t>
  </si>
  <si>
    <t>Corner</t>
  </si>
  <si>
    <t>Partial</t>
  </si>
  <si>
    <t>WU at    ΔWL = -0.2, AF</t>
  </si>
  <si>
    <t>WU at    ΔWL = -0.4, AF</t>
  </si>
  <si>
    <t>WU at    ΔWL = -0.1, AF</t>
  </si>
  <si>
    <t>WU at    ΔWL = -0.3, AF</t>
  </si>
  <si>
    <t>WU at    ΔWL = -0.5, AF</t>
  </si>
  <si>
    <t>WU at    ΔWL = -0.6, AF</t>
  </si>
  <si>
    <t>Average reported water use, AF/yr</t>
  </si>
  <si>
    <t>Storage =           -1/(slope x area)</t>
  </si>
  <si>
    <t>Net inflow as water thickness, (Water use at ΔWL = 0, AF/yr)/(area, A) as inches/yr</t>
  </si>
  <si>
    <t>Arkansas River in county</t>
  </si>
  <si>
    <t>Little Arkansas River in county</t>
  </si>
  <si>
    <t>County area within GMD2, acres</t>
  </si>
  <si>
    <t>Wells used</t>
  </si>
  <si>
    <t>KGS-DWR network</t>
  </si>
  <si>
    <t>GMD2</t>
  </si>
  <si>
    <t>Ave WU, 1000 AF</t>
  </si>
  <si>
    <t>GMD2 area, 1000 acres</t>
  </si>
  <si>
    <t>Type of water-level data used</t>
  </si>
  <si>
    <t>Average reported water use, AF</t>
  </si>
  <si>
    <t>Township area, acres</t>
  </si>
  <si>
    <t>Water use at    ΔWL = -0.1, AF</t>
  </si>
  <si>
    <t>All selected study wells</t>
  </si>
  <si>
    <t>Water use at    ΔWL = -0.2, AF</t>
  </si>
  <si>
    <t>Area no.</t>
  </si>
  <si>
    <t>Defined area</t>
  </si>
  <si>
    <t>Area of defined area, acres</t>
  </si>
  <si>
    <t>Arkansas River in area</t>
  </si>
  <si>
    <t>Little Arkansas River in area</t>
  </si>
  <si>
    <t>Wtr use at    ΔWL = -0.1, AF/yr</t>
  </si>
  <si>
    <t>Wtr use at    ΔWL = -0.2, AF/yr</t>
  </si>
  <si>
    <t>Wtr use at    ΔWL = -0.3, AF/yr</t>
  </si>
  <si>
    <t>Wtr use at    ΔWL = -0.4, AF/yr</t>
  </si>
  <si>
    <t>Wtr use at    ΔWL = -0.5, AF/yr</t>
  </si>
  <si>
    <t>Wtr use at    ΔWL = -0.6, AF/yr</t>
  </si>
  <si>
    <t>Wtr use at    ΔWL = -0.7, AF/yr</t>
  </si>
  <si>
    <t>Wtr use at    ΔWL = -0.8, AF/yr</t>
  </si>
  <si>
    <t>Wtr use at    ΔWL = -0.9, AF/yr</t>
  </si>
  <si>
    <t>Ark River Hutchinson</t>
  </si>
  <si>
    <t>Ark River Hutchinson, irrigation plus average of all other uses</t>
  </si>
  <si>
    <t>Ark River Hutch, irrign + ave all other uses, no 2007 2013</t>
  </si>
  <si>
    <t>Ark River Hutch, irrigation use</t>
  </si>
  <si>
    <t>Ark River Hutch, irrigation use, no 2007 2013</t>
  </si>
  <si>
    <t>Ark River lower</t>
  </si>
  <si>
    <t>Ark River middle</t>
  </si>
  <si>
    <t>Ark River south</t>
  </si>
  <si>
    <t>Ark River upper</t>
  </si>
  <si>
    <t>Ark River upper, no 2007 2013</t>
  </si>
  <si>
    <t>Ark River Wichita</t>
  </si>
  <si>
    <t>Ark River Wichita, irrigation plus average all other uses</t>
  </si>
  <si>
    <t>Ark valley central</t>
  </si>
  <si>
    <t>Ark valley lower</t>
  </si>
  <si>
    <t>Ark valley lower, irrigation plus average all other uses</t>
  </si>
  <si>
    <t>Ark valley upper</t>
  </si>
  <si>
    <t>Badlands shallow</t>
  </si>
  <si>
    <t>Bedrock east flank</t>
  </si>
  <si>
    <t>Bedrock west flank</t>
  </si>
  <si>
    <t>Buhler</t>
  </si>
  <si>
    <t>No WL data</t>
  </si>
  <si>
    <t>Boundary</t>
  </si>
  <si>
    <t>Central Ninnescah</t>
  </si>
  <si>
    <t>No water use</t>
  </si>
  <si>
    <t>Colwich</t>
  </si>
  <si>
    <t>Colwich, no 2007</t>
  </si>
  <si>
    <t>Colwich, irrign + ave all other uses</t>
  </si>
  <si>
    <t>Deep north</t>
  </si>
  <si>
    <t>Deep south</t>
  </si>
  <si>
    <t>Dog ear</t>
  </si>
  <si>
    <t>East Little Ark</t>
  </si>
  <si>
    <t>Part boundary</t>
  </si>
  <si>
    <t>East Little Ark south</t>
  </si>
  <si>
    <t>East Little Ark south, irrigation + average municipal use</t>
  </si>
  <si>
    <t>East Little Ark south, irrign + ave municipal use, no 2013</t>
  </si>
  <si>
    <t>Galva south</t>
  </si>
  <si>
    <t>Harvey RWD</t>
  </si>
  <si>
    <t>Hollow Nikkel confined</t>
  </si>
  <si>
    <t>Maize</t>
  </si>
  <si>
    <t>Maize, irrign plus ave all other uses</t>
  </si>
  <si>
    <t>MP ancestral E flank N</t>
  </si>
  <si>
    <t>MP ancestral E flank S</t>
  </si>
  <si>
    <t>MP ancestral lower</t>
  </si>
  <si>
    <t>MP ancestral upper</t>
  </si>
  <si>
    <t>MP ancestral W flank N</t>
  </si>
  <si>
    <t>MP ancestral W flank S</t>
  </si>
  <si>
    <t>Moundridge</t>
  </si>
  <si>
    <t>Moundridge south</t>
  </si>
  <si>
    <t>Moundridge north</t>
  </si>
  <si>
    <t>Nickerson North</t>
  </si>
  <si>
    <t>Nickerson North, no 2007 2013</t>
  </si>
  <si>
    <t>NF Ninnescah River</t>
  </si>
  <si>
    <t>North Ninnescah</t>
  </si>
  <si>
    <t>WLs 1996-98</t>
  </si>
  <si>
    <t>NW GMD2</t>
  </si>
  <si>
    <t>Park City to Valley Center</t>
  </si>
  <si>
    <t>Part middle</t>
  </si>
  <si>
    <t>Partridge East</t>
  </si>
  <si>
    <t>Partridge South</t>
  </si>
  <si>
    <t>Pretty Prairie</t>
  </si>
  <si>
    <t>Sand Hills Central</t>
  </si>
  <si>
    <t>Sand Hills East</t>
  </si>
  <si>
    <t>Sand Hills South</t>
  </si>
  <si>
    <t>Sand Hills South East</t>
  </si>
  <si>
    <t>Little boundary</t>
  </si>
  <si>
    <t>Sand Hills West</t>
  </si>
  <si>
    <t>Smoky Creek</t>
  </si>
  <si>
    <t>SW GMD2</t>
  </si>
  <si>
    <t>Wichita Well Field</t>
  </si>
  <si>
    <t>Wichita Well Field, no 2014</t>
  </si>
  <si>
    <t>1996-2013</t>
  </si>
  <si>
    <t>2005-2013</t>
  </si>
  <si>
    <t>Wichita Well Field north</t>
  </si>
  <si>
    <t>Wichita Well Field north, no 2014</t>
  </si>
  <si>
    <t>Not statistically significant at P = 0.05</t>
  </si>
  <si>
    <t>P = 0.001</t>
  </si>
  <si>
    <r>
      <rPr>
        <i/>
        <sz val="9"/>
        <color theme="1"/>
        <rFont val="Arial"/>
        <family val="2"/>
      </rPr>
      <t>Q</t>
    </r>
    <r>
      <rPr>
        <i/>
        <vertAlign val="subscript"/>
        <sz val="9"/>
        <color theme="1"/>
        <rFont val="Arial"/>
        <family val="2"/>
      </rPr>
      <t>stable,</t>
    </r>
    <r>
      <rPr>
        <sz val="9"/>
        <color theme="1"/>
        <rFont val="Arial"/>
        <family val="2"/>
      </rPr>
      <t xml:space="preserve"> Water use at ΔWL=0, 1000 AF</t>
    </r>
  </si>
  <si>
    <r>
      <rPr>
        <i/>
        <sz val="9"/>
        <color theme="1"/>
        <rFont val="Arial"/>
        <family val="2"/>
      </rPr>
      <t>Q</t>
    </r>
    <r>
      <rPr>
        <i/>
        <vertAlign val="subscript"/>
        <sz val="9"/>
        <color theme="1"/>
        <rFont val="Arial"/>
        <family val="2"/>
      </rPr>
      <t>stable</t>
    </r>
    <r>
      <rPr>
        <vertAlign val="subscript"/>
        <sz val="9"/>
        <color theme="1"/>
        <rFont val="Arial"/>
        <family val="2"/>
      </rPr>
      <t>,</t>
    </r>
    <r>
      <rPr>
        <sz val="9"/>
        <color theme="1"/>
        <rFont val="Arial"/>
        <family val="2"/>
      </rPr>
      <t xml:space="preserve"> Water use at ΔWL = 0, AF/yr</t>
    </r>
  </si>
  <si>
    <r>
      <rPr>
        <i/>
        <sz val="9"/>
        <color theme="1"/>
        <rFont val="Arial"/>
        <family val="2"/>
      </rPr>
      <t>Q</t>
    </r>
    <r>
      <rPr>
        <i/>
        <vertAlign val="subscript"/>
        <sz val="9"/>
        <color theme="1"/>
        <rFont val="Arial"/>
        <family val="2"/>
      </rPr>
      <t>stable</t>
    </r>
    <r>
      <rPr>
        <vertAlign val="subscript"/>
        <sz val="9"/>
        <color theme="1"/>
        <rFont val="Arial"/>
        <family val="2"/>
      </rPr>
      <t>,</t>
    </r>
    <r>
      <rPr>
        <sz val="9"/>
        <color theme="1"/>
        <rFont val="Arial"/>
        <family val="2"/>
      </rPr>
      <t xml:space="preserve"> Water use at ΔWL=0, AF</t>
    </r>
  </si>
  <si>
    <t>Maximum, two-yr ave</t>
  </si>
  <si>
    <t>27S-01W</t>
  </si>
  <si>
    <t>Continuous, 2003-04 ave</t>
  </si>
  <si>
    <t>Maximum, 2003-04 ave</t>
  </si>
  <si>
    <t>Not all area is HPA</t>
  </si>
  <si>
    <t>Continuous, 2-yr ave</t>
  </si>
  <si>
    <t>Max 2-yr Av</t>
  </si>
  <si>
    <t>Max 2-Yr Av</t>
  </si>
  <si>
    <t>Cont 2-yr Av</t>
  </si>
  <si>
    <t>Ark River Wichita, irrigation only</t>
  </si>
  <si>
    <t>East Little Ark south, no 2013</t>
  </si>
  <si>
    <t>Maize, irrign only</t>
  </si>
  <si>
    <t>Maize, irrign only, no 2013</t>
  </si>
  <si>
    <t>22S-08W</t>
  </si>
  <si>
    <t>Western expansion area</t>
  </si>
  <si>
    <t>24S-08W</t>
  </si>
  <si>
    <t>25S-08W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</si>
</sst>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00"/>
    <numFmt numFmtId="167" formatCode="0.0000000"/>
    <numFmt numFmtId="168" formatCode="0.000000000"/>
    <numFmt numFmtId="169" formatCode="0.00000000"/>
  </numFmts>
  <fonts count="6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vertAlign val="subscript"/>
      <sz val="9"/>
      <color theme="1"/>
      <name val="Arial"/>
      <family val="2"/>
    </font>
    <font>
      <vertAlign val="subscript"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Fill="1"/>
    <xf numFmtId="2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/>
    <xf numFmtId="11" fontId="0" fillId="0" borderId="0" xfId="0" applyNumberFormat="1"/>
    <xf numFmtId="0" fontId="0" fillId="3" borderId="0" xfId="0" applyFill="1"/>
    <xf numFmtId="2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/>
    <xf numFmtId="0" fontId="0" fillId="5" borderId="0" xfId="0" applyFill="1"/>
    <xf numFmtId="49" fontId="0" fillId="0" borderId="0" xfId="0" applyNumberFormat="1" applyAlignment="1">
      <alignment horizontal="center"/>
    </xf>
    <xf numFmtId="2" fontId="0" fillId="4" borderId="0" xfId="0" applyNumberFormat="1" applyFill="1"/>
    <xf numFmtId="165" fontId="0" fillId="0" borderId="0" xfId="0" applyNumberFormat="1" applyAlignment="1">
      <alignment horizontal="center"/>
    </xf>
    <xf numFmtId="165" fontId="0" fillId="6" borderId="0" xfId="0" applyNumberFormat="1" applyFill="1"/>
    <xf numFmtId="0" fontId="0" fillId="4" borderId="0" xfId="0" applyFill="1" applyAlignment="1">
      <alignment horizontal="center"/>
    </xf>
    <xf numFmtId="0" fontId="0" fillId="7" borderId="0" xfId="0" applyFill="1"/>
    <xf numFmtId="0" fontId="0" fillId="8" borderId="0" xfId="0" applyFill="1"/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center"/>
    </xf>
    <xf numFmtId="0" fontId="0" fillId="9" borderId="0" xfId="0" applyFill="1"/>
    <xf numFmtId="10" fontId="0" fillId="10" borderId="0" xfId="0" applyNumberFormat="1" applyFill="1" applyAlignment="1">
      <alignment horizontal="center" wrapText="1"/>
    </xf>
    <xf numFmtId="10" fontId="0" fillId="10" borderId="0" xfId="0" applyNumberFormat="1" applyFill="1"/>
    <xf numFmtId="164" fontId="0" fillId="10" borderId="0" xfId="0" applyNumberFormat="1" applyFill="1" applyAlignment="1">
      <alignment horizontal="center"/>
    </xf>
    <xf numFmtId="0" fontId="0" fillId="10" borderId="0" xfId="0" applyFill="1"/>
    <xf numFmtId="0" fontId="2" fillId="0" borderId="0" xfId="0" applyFont="1" applyFill="1"/>
    <xf numFmtId="165" fontId="0" fillId="5" borderId="0" xfId="0" applyNumberFormat="1" applyFill="1" applyAlignment="1">
      <alignment horizontal="center" wrapText="1"/>
    </xf>
    <xf numFmtId="165" fontId="0" fillId="5" borderId="0" xfId="0" applyNumberFormat="1" applyFill="1"/>
    <xf numFmtId="164" fontId="0" fillId="5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165" fontId="0" fillId="9" borderId="0" xfId="0" applyNumberFormat="1" applyFill="1"/>
    <xf numFmtId="165" fontId="0" fillId="0" borderId="0" xfId="0" applyNumberFormat="1" applyFill="1"/>
    <xf numFmtId="165" fontId="0" fillId="0" borderId="0" xfId="0" applyNumberFormat="1" applyFont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0" fontId="0" fillId="0" borderId="0" xfId="0" applyNumberFormat="1" applyFill="1"/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167" fontId="0" fillId="0" borderId="0" xfId="0" applyNumberFormat="1"/>
    <xf numFmtId="10" fontId="0" fillId="11" borderId="0" xfId="0" applyNumberFormat="1" applyFill="1"/>
    <xf numFmtId="10" fontId="0" fillId="11" borderId="0" xfId="0" applyNumberFormat="1" applyFill="1" applyAlignment="1">
      <alignment horizontal="center" wrapText="1"/>
    </xf>
    <xf numFmtId="164" fontId="0" fillId="11" borderId="0" xfId="0" applyNumberFormat="1" applyFill="1" applyAlignment="1">
      <alignment horizontal="center"/>
    </xf>
    <xf numFmtId="49" fontId="0" fillId="11" borderId="0" xfId="0" applyNumberFormat="1" applyFill="1" applyAlignment="1">
      <alignment horizontal="center"/>
    </xf>
    <xf numFmtId="0" fontId="0" fillId="11" borderId="0" xfId="0" applyFill="1"/>
    <xf numFmtId="164" fontId="0" fillId="5" borderId="0" xfId="0" applyNumberFormat="1" applyFill="1" applyAlignment="1">
      <alignment horizontal="center" wrapText="1"/>
    </xf>
    <xf numFmtId="164" fontId="0" fillId="5" borderId="0" xfId="0" applyNumberFormat="1" applyFill="1"/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164" fontId="0" fillId="0" borderId="0" xfId="0" applyNumberFormat="1" applyFill="1"/>
    <xf numFmtId="0" fontId="0" fillId="12" borderId="0" xfId="0" applyFill="1"/>
    <xf numFmtId="2" fontId="0" fillId="12" borderId="0" xfId="0" applyNumberFormat="1" applyFill="1"/>
    <xf numFmtId="165" fontId="0" fillId="0" borderId="0" xfId="0" applyNumberFormat="1" applyAlignment="1">
      <alignment wrapText="1"/>
    </xf>
    <xf numFmtId="165" fontId="0" fillId="0" borderId="0" xfId="0" applyNumberFormat="1" applyFont="1" applyAlignment="1">
      <alignment horizontal="right"/>
    </xf>
    <xf numFmtId="2" fontId="0" fillId="4" borderId="0" xfId="0" applyNumberFormat="1" applyFill="1" applyAlignment="1">
      <alignment horizontal="center"/>
    </xf>
    <xf numFmtId="165" fontId="0" fillId="0" borderId="0" xfId="1" applyNumberFormat="1" applyFont="1" applyAlignment="1">
      <alignment horizontal="right"/>
    </xf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165" fontId="3" fillId="0" borderId="0" xfId="1" applyNumberFormat="1" applyFont="1" applyAlignment="1">
      <alignment horizontal="right"/>
    </xf>
    <xf numFmtId="165" fontId="0" fillId="2" borderId="0" xfId="0" applyNumberFormat="1" applyFill="1" applyAlignment="1">
      <alignment wrapText="1"/>
    </xf>
    <xf numFmtId="2" fontId="0" fillId="3" borderId="0" xfId="0" applyNumberFormat="1" applyFill="1" applyAlignment="1">
      <alignment horizontal="center"/>
    </xf>
    <xf numFmtId="0" fontId="0" fillId="13" borderId="0" xfId="0" applyFill="1"/>
    <xf numFmtId="165" fontId="0" fillId="13" borderId="0" xfId="0" applyNumberFormat="1" applyFill="1" applyAlignment="1">
      <alignment wrapText="1"/>
    </xf>
    <xf numFmtId="16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2" fillId="0" borderId="0" xfId="0" applyFont="1"/>
    <xf numFmtId="166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right"/>
    </xf>
    <xf numFmtId="168" fontId="0" fillId="0" borderId="0" xfId="0" applyNumberFormat="1"/>
    <xf numFmtId="166" fontId="0" fillId="0" borderId="0" xfId="0" applyNumberFormat="1" applyFill="1"/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NumberFormat="1" applyAlignment="1">
      <alignment wrapText="1"/>
    </xf>
    <xf numFmtId="0" fontId="0" fillId="14" borderId="0" xfId="0" applyFill="1"/>
    <xf numFmtId="0" fontId="0" fillId="0" borderId="0" xfId="0" applyFont="1" applyFill="1"/>
    <xf numFmtId="0" fontId="0" fillId="0" borderId="0" xfId="0" applyFont="1"/>
    <xf numFmtId="10" fontId="0" fillId="0" borderId="0" xfId="0" applyNumberFormat="1"/>
    <xf numFmtId="2" fontId="3" fillId="0" borderId="0" xfId="1" applyNumberFormat="1" applyFont="1"/>
    <xf numFmtId="2" fontId="3" fillId="0" borderId="0" xfId="1" applyNumberFormat="1" applyFont="1"/>
    <xf numFmtId="2" fontId="3" fillId="0" borderId="0" xfId="1" applyNumberFormat="1" applyFont="1"/>
    <xf numFmtId="165" fontId="3" fillId="0" borderId="0" xfId="1" applyNumberFormat="1" applyFont="1"/>
    <xf numFmtId="2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  <color rgb="FFFFEBFF"/>
      <color rgb="FFFF99FF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36" sqref="L36"/>
    </sheetView>
  </sheetViews>
  <sheetFormatPr defaultRowHeight="12" x14ac:dyDescent="0.2"/>
  <cols>
    <col min="1" max="1" width="6" bestFit="1" customWidth="1"/>
    <col min="2" max="2" width="11.42578125" customWidth="1"/>
    <col min="3" max="3" width="10.7109375" bestFit="1" customWidth="1"/>
    <col min="4" max="4" width="9.42578125" bestFit="1" customWidth="1"/>
    <col min="5" max="5" width="7.85546875" bestFit="1" customWidth="1"/>
    <col min="6" max="6" width="4.85546875" style="5" bestFit="1" customWidth="1"/>
    <col min="7" max="7" width="10.140625" customWidth="1"/>
    <col min="8" max="8" width="10.28515625" customWidth="1"/>
    <col min="9" max="10" width="9" style="55"/>
    <col min="11" max="11" width="11.7109375" customWidth="1"/>
    <col min="12" max="12" width="13.85546875" customWidth="1"/>
    <col min="14" max="16" width="3" customWidth="1"/>
    <col min="17" max="17" width="11.42578125" customWidth="1"/>
    <col min="18" max="18" width="11.7109375" customWidth="1"/>
    <col min="19" max="19" width="3.85546875" customWidth="1"/>
  </cols>
  <sheetData>
    <row r="1" spans="1:21" s="7" customFormat="1" ht="72" x14ac:dyDescent="0.2">
      <c r="A1" s="8" t="s">
        <v>93</v>
      </c>
      <c r="B1" s="8" t="s">
        <v>91</v>
      </c>
      <c r="C1" s="8" t="s">
        <v>96</v>
      </c>
      <c r="D1" s="8" t="s">
        <v>4</v>
      </c>
      <c r="E1" s="9" t="s">
        <v>95</v>
      </c>
      <c r="F1" s="13" t="s">
        <v>7</v>
      </c>
      <c r="G1" s="8" t="s">
        <v>57</v>
      </c>
      <c r="H1" s="8" t="s">
        <v>58</v>
      </c>
      <c r="I1" s="53" t="s">
        <v>192</v>
      </c>
      <c r="J1" s="56" t="s">
        <v>94</v>
      </c>
      <c r="K1" s="49" t="s">
        <v>67</v>
      </c>
      <c r="L1" s="39" t="s">
        <v>87</v>
      </c>
      <c r="M1" s="40" t="s">
        <v>86</v>
      </c>
      <c r="N1" s="24"/>
      <c r="O1" s="24"/>
      <c r="P1" s="24"/>
      <c r="Q1" s="9" t="s">
        <v>99</v>
      </c>
      <c r="R1" s="27" t="s">
        <v>67</v>
      </c>
      <c r="S1" s="24"/>
      <c r="T1" s="9" t="s">
        <v>101</v>
      </c>
      <c r="U1" s="27" t="s">
        <v>67</v>
      </c>
    </row>
    <row r="2" spans="1:21" x14ac:dyDescent="0.2">
      <c r="I2" s="57"/>
      <c r="J2" s="57"/>
      <c r="K2" s="4"/>
      <c r="N2" s="4"/>
      <c r="O2" s="4"/>
      <c r="P2" s="4"/>
      <c r="S2" s="4"/>
    </row>
    <row r="3" spans="1:21" ht="24" x14ac:dyDescent="0.2">
      <c r="A3" t="s">
        <v>93</v>
      </c>
      <c r="B3" s="7" t="s">
        <v>100</v>
      </c>
      <c r="C3" t="s">
        <v>5</v>
      </c>
      <c r="D3" t="s">
        <v>6</v>
      </c>
      <c r="E3">
        <v>875.60799999999995</v>
      </c>
      <c r="F3" s="5">
        <v>0.7</v>
      </c>
      <c r="G3" s="47">
        <v>-4.9353787670000003E-2</v>
      </c>
      <c r="H3" s="47">
        <v>8.8326010149999998</v>
      </c>
      <c r="I3" s="54">
        <f>-H3/G3</f>
        <v>178.96500819873143</v>
      </c>
      <c r="J3" s="55">
        <v>181.08928605221047</v>
      </c>
      <c r="K3" s="48">
        <f>(J3-I3)/J3</f>
        <v>1.1730555129951671E-2</v>
      </c>
      <c r="L3" s="44">
        <f>12*I3/E3</f>
        <v>2.4526729979451733</v>
      </c>
      <c r="M3" s="42">
        <f>-1/(G3*$E$9)</f>
        <v>2.3140342935034194E-2</v>
      </c>
      <c r="N3" s="26"/>
      <c r="O3" s="26"/>
      <c r="P3" s="26"/>
      <c r="Q3" s="10">
        <f>(-0.1-$H3)/$G3</f>
        <v>180.99119513839736</v>
      </c>
      <c r="R3" s="28">
        <f>($J3-Q3)/$J3</f>
        <v>5.4167154750849652E-4</v>
      </c>
      <c r="S3" s="26"/>
      <c r="T3" s="10"/>
      <c r="U3" s="28"/>
    </row>
    <row r="4" spans="1:21" ht="24" x14ac:dyDescent="0.2">
      <c r="A4" t="s">
        <v>93</v>
      </c>
      <c r="B4" s="7" t="s">
        <v>100</v>
      </c>
      <c r="C4" t="s">
        <v>5</v>
      </c>
      <c r="D4" t="s">
        <v>9</v>
      </c>
      <c r="E4">
        <v>875.60799999999995</v>
      </c>
      <c r="F4" s="5">
        <v>0.74</v>
      </c>
      <c r="G4" s="47">
        <v>-5.1850596829999998E-2</v>
      </c>
      <c r="H4" s="47">
        <v>9.3360487679999995</v>
      </c>
      <c r="I4" s="54">
        <f>-H4/G4</f>
        <v>180.05672718888161</v>
      </c>
      <c r="J4" s="55">
        <v>185.04360131280004</v>
      </c>
      <c r="K4" s="48">
        <f>(J4-I4)/J4</f>
        <v>2.6949724759671917E-2</v>
      </c>
      <c r="L4" s="44">
        <f>12*I4/E4</f>
        <v>2.4676347478170362</v>
      </c>
      <c r="M4" s="42">
        <f>-1/(G4*$E$9)</f>
        <v>2.2026044860603819E-2</v>
      </c>
      <c r="N4" s="26"/>
      <c r="O4" s="26"/>
      <c r="P4" s="26"/>
      <c r="Q4" s="10">
        <f>(-0.1-$H4)/$G4</f>
        <v>181.98534529771197</v>
      </c>
      <c r="R4" s="28">
        <f>($J4-Q4)/$J4</f>
        <v>1.652721841442303E-2</v>
      </c>
      <c r="S4" s="26"/>
      <c r="T4" s="10">
        <f>(-0.2-$H4)/$G4</f>
        <v>183.91396340654231</v>
      </c>
      <c r="U4" s="28">
        <f>($J4-T4)/$J4</f>
        <v>6.1047120691742974E-3</v>
      </c>
    </row>
    <row r="5" spans="1:21" ht="24" x14ac:dyDescent="0.2">
      <c r="A5" t="s">
        <v>93</v>
      </c>
      <c r="B5" s="7" t="s">
        <v>100</v>
      </c>
      <c r="C5" t="s">
        <v>8</v>
      </c>
      <c r="D5" t="s">
        <v>6</v>
      </c>
      <c r="E5">
        <v>875.60799999999995</v>
      </c>
      <c r="F5" s="5">
        <v>0.73</v>
      </c>
      <c r="G5" s="47">
        <v>-4.6423050739999999E-2</v>
      </c>
      <c r="H5" s="47">
        <v>8.400014273</v>
      </c>
      <c r="I5" s="54">
        <f>-H5/G5</f>
        <v>180.9448999818145</v>
      </c>
      <c r="J5" s="55">
        <v>181.08928605221047</v>
      </c>
      <c r="K5" s="48">
        <f>(J5-I5)/J5</f>
        <v>7.9731978375760309E-4</v>
      </c>
      <c r="L5" s="44">
        <f>12*I5/E5</f>
        <v>2.4798069453245906</v>
      </c>
      <c r="M5" s="42">
        <f>-1/(G5*$E$9)</f>
        <v>2.460121757665128E-2</v>
      </c>
      <c r="N5" s="26"/>
      <c r="O5" s="26"/>
      <c r="P5" s="26"/>
      <c r="Q5" s="10"/>
      <c r="R5" s="28"/>
      <c r="S5" s="26"/>
      <c r="T5" s="10"/>
      <c r="U5" s="28"/>
    </row>
    <row r="6" spans="1:21" ht="24" x14ac:dyDescent="0.2">
      <c r="A6" t="s">
        <v>93</v>
      </c>
      <c r="B6" s="7" t="s">
        <v>100</v>
      </c>
      <c r="C6" t="s">
        <v>8</v>
      </c>
      <c r="D6" t="s">
        <v>9</v>
      </c>
      <c r="E6">
        <v>875.60799999999995</v>
      </c>
      <c r="F6" s="5">
        <v>0.77</v>
      </c>
      <c r="G6" s="47">
        <v>-5.1240557640000003E-2</v>
      </c>
      <c r="H6" s="47">
        <v>9.2882069190000003</v>
      </c>
      <c r="I6" s="54">
        <f>-H6/G6</f>
        <v>181.26670252607343</v>
      </c>
      <c r="J6" s="55">
        <v>185.04360131280004</v>
      </c>
      <c r="K6" s="48">
        <f>(J6-I6)/J6</f>
        <v>2.0410858629702561E-2</v>
      </c>
      <c r="L6" s="44">
        <f>12*I6/E6</f>
        <v>2.4842171728820217</v>
      </c>
      <c r="M6" s="42">
        <f>-1/(G6*$E$9)</f>
        <v>2.2288273672789446E-2</v>
      </c>
      <c r="N6" s="26"/>
      <c r="O6" s="26"/>
      <c r="P6" s="26"/>
      <c r="Q6" s="10">
        <f>(-0.1-$H6)/$G6</f>
        <v>183.21828159948183</v>
      </c>
      <c r="R6" s="28">
        <f>($J6-Q6)/$J6</f>
        <v>9.8642682068896016E-3</v>
      </c>
      <c r="S6" s="26"/>
      <c r="T6" s="10"/>
      <c r="U6" s="28"/>
    </row>
    <row r="9" spans="1:21" ht="24" x14ac:dyDescent="0.2">
      <c r="A9" t="s">
        <v>93</v>
      </c>
      <c r="B9" s="7" t="s">
        <v>92</v>
      </c>
      <c r="C9" t="s">
        <v>5</v>
      </c>
      <c r="D9" t="s">
        <v>6</v>
      </c>
      <c r="E9">
        <v>875.60799999999995</v>
      </c>
      <c r="F9" s="5">
        <v>0.65</v>
      </c>
      <c r="G9" s="47">
        <v>-4.1009778470000001E-2</v>
      </c>
      <c r="H9" s="47">
        <v>7.3117975560000001</v>
      </c>
      <c r="I9" s="54">
        <f>-H9/G9</f>
        <v>178.29400276689668</v>
      </c>
      <c r="J9" s="55">
        <v>181.08928605221047</v>
      </c>
      <c r="K9" s="48">
        <f>(J9-I9)/J9</f>
        <v>1.5435939619905888E-2</v>
      </c>
      <c r="L9" s="44">
        <f>12*I9/E9</f>
        <v>2.4434770276228179</v>
      </c>
      <c r="M9" s="42">
        <f>-1/(G9*$E$9)</f>
        <v>2.7848567206041338E-2</v>
      </c>
      <c r="N9" s="26"/>
      <c r="O9" s="26"/>
      <c r="P9" s="26"/>
      <c r="Q9" s="10">
        <f>(-0.1-$H9)/$G9</f>
        <v>180.73244559031141</v>
      </c>
      <c r="R9" s="28">
        <f>($J9-Q9)/$J9</f>
        <v>1.9705222196092389E-3</v>
      </c>
      <c r="S9" s="26"/>
      <c r="T9" s="10"/>
      <c r="U9" s="28"/>
    </row>
    <row r="10" spans="1:21" ht="24" x14ac:dyDescent="0.2">
      <c r="A10" t="s">
        <v>93</v>
      </c>
      <c r="B10" s="7" t="s">
        <v>92</v>
      </c>
      <c r="C10" t="s">
        <v>5</v>
      </c>
      <c r="D10" t="s">
        <v>9</v>
      </c>
      <c r="E10">
        <v>875.60799999999995</v>
      </c>
      <c r="F10" s="5">
        <v>0.73</v>
      </c>
      <c r="G10" s="47">
        <v>-4.811641891E-2</v>
      </c>
      <c r="H10" s="47">
        <v>8.6476703369999992</v>
      </c>
      <c r="I10" s="54">
        <f>-H10/G10</f>
        <v>179.72389743249909</v>
      </c>
      <c r="J10" s="55">
        <v>185.04360131280004</v>
      </c>
      <c r="K10" s="48">
        <f>(J10-I10)/J10</f>
        <v>2.8748380611704885E-2</v>
      </c>
      <c r="L10" s="44">
        <f>12*I10/E10</f>
        <v>2.4630733949324228</v>
      </c>
      <c r="M10" s="42">
        <f>-1/(G10*$E$9)</f>
        <v>2.3735423327385402E-2</v>
      </c>
      <c r="N10" s="26"/>
      <c r="O10" s="26"/>
      <c r="P10" s="26"/>
      <c r="Q10" s="10">
        <f>(-0.1-$H10)/$G10</f>
        <v>181.80219008738359</v>
      </c>
      <c r="R10" s="28">
        <f>($J10-Q10)/$J10</f>
        <v>1.7517013300757802E-2</v>
      </c>
      <c r="S10" s="26"/>
      <c r="T10" s="10">
        <f>(-0.2-$H10)/$G10</f>
        <v>183.88048274226813</v>
      </c>
      <c r="U10" s="28">
        <f>($J10-T10)/$J10</f>
        <v>6.2856459898105671E-3</v>
      </c>
    </row>
    <row r="11" spans="1:21" ht="24" x14ac:dyDescent="0.2">
      <c r="A11" t="s">
        <v>93</v>
      </c>
      <c r="B11" s="7" t="s">
        <v>92</v>
      </c>
      <c r="C11" t="s">
        <v>8</v>
      </c>
      <c r="D11" t="s">
        <v>6</v>
      </c>
      <c r="E11">
        <v>875.60799999999995</v>
      </c>
      <c r="F11" s="5">
        <v>0.68</v>
      </c>
      <c r="G11" s="47">
        <v>-4.3110806879999998E-2</v>
      </c>
      <c r="H11" s="47">
        <v>7.657069345</v>
      </c>
      <c r="I11" s="54">
        <f>-H11/G11</f>
        <v>177.61368666361645</v>
      </c>
      <c r="J11" s="55">
        <v>181.08928605221047</v>
      </c>
      <c r="K11" s="48">
        <f>(J11-I11)/J11</f>
        <v>1.9192738921020198E-2</v>
      </c>
      <c r="L11" s="44">
        <f>12*I11/E11</f>
        <v>2.4341534567562166</v>
      </c>
      <c r="M11" s="42">
        <f>-1/(G11*$E$9)</f>
        <v>2.6491352272891216E-2</v>
      </c>
      <c r="N11" s="26"/>
      <c r="O11" s="26"/>
      <c r="P11" s="26"/>
      <c r="Q11" s="10">
        <f>(-0.1-$H11)/$G11</f>
        <v>179.93329066171262</v>
      </c>
      <c r="R11" s="28">
        <f>($J11-Q11)/$J11</f>
        <v>6.3835658955801559E-3</v>
      </c>
      <c r="S11" s="26"/>
      <c r="T11" s="10"/>
      <c r="U11" s="28"/>
    </row>
    <row r="12" spans="1:21" ht="24" x14ac:dyDescent="0.2">
      <c r="A12" t="s">
        <v>93</v>
      </c>
      <c r="B12" s="7" t="s">
        <v>92</v>
      </c>
      <c r="C12" t="s">
        <v>8</v>
      </c>
      <c r="D12" t="s">
        <v>9</v>
      </c>
      <c r="E12">
        <v>875.60799999999995</v>
      </c>
      <c r="F12" s="5">
        <v>0.72</v>
      </c>
      <c r="G12" s="47">
        <v>-4.9673316129999999E-2</v>
      </c>
      <c r="H12" s="47">
        <v>8.9265778050000009</v>
      </c>
      <c r="I12" s="54">
        <f>-H12/G12</f>
        <v>179.70569513898087</v>
      </c>
      <c r="J12" s="55">
        <v>185.04360131280004</v>
      </c>
      <c r="K12" s="48">
        <f>(J12-I12)/J12</f>
        <v>2.8846748203932217E-2</v>
      </c>
      <c r="L12" s="44">
        <f>12*I12/E12</f>
        <v>2.4628239368162128</v>
      </c>
      <c r="M12" s="42">
        <f>-1/(G12*$E$9)</f>
        <v>2.2991490417868791E-2</v>
      </c>
      <c r="N12" s="26"/>
      <c r="O12" s="26"/>
      <c r="P12" s="26"/>
      <c r="Q12" s="10">
        <f>(-0.1-$H12)/$G12</f>
        <v>181.71884843316178</v>
      </c>
      <c r="R12" s="28">
        <f>($J12-Q12)/$J12</f>
        <v>1.7967402579990053E-2</v>
      </c>
      <c r="S12" s="26"/>
      <c r="T12" s="10">
        <f>(-0.2-$H12)/$G12</f>
        <v>183.73200172734272</v>
      </c>
      <c r="U12" s="28">
        <f>($J12-T12)/$J12</f>
        <v>7.0880569560477329E-3</v>
      </c>
    </row>
    <row r="15" spans="1:21" x14ac:dyDescent="0.2">
      <c r="C15" t="s">
        <v>59</v>
      </c>
      <c r="D15" t="s">
        <v>4</v>
      </c>
      <c r="E15" s="1" t="s">
        <v>7</v>
      </c>
    </row>
    <row r="16" spans="1:21" x14ac:dyDescent="0.2">
      <c r="C16" t="s">
        <v>60</v>
      </c>
      <c r="D16" t="s">
        <v>6</v>
      </c>
      <c r="E16" s="44">
        <v>0.20799999999999999</v>
      </c>
    </row>
    <row r="17" spans="3:5" x14ac:dyDescent="0.2">
      <c r="C17" t="s">
        <v>64</v>
      </c>
      <c r="D17" t="s">
        <v>6</v>
      </c>
      <c r="E17" s="44">
        <v>0.28000000000000003</v>
      </c>
    </row>
    <row r="18" spans="3:5" x14ac:dyDescent="0.2">
      <c r="C18" t="s">
        <v>61</v>
      </c>
      <c r="D18" t="s">
        <v>6</v>
      </c>
      <c r="E18" s="44">
        <v>0.33100000000000002</v>
      </c>
    </row>
    <row r="19" spans="3:5" x14ac:dyDescent="0.2">
      <c r="C19" t="s">
        <v>191</v>
      </c>
      <c r="D19" t="s">
        <v>6</v>
      </c>
      <c r="E19" s="44">
        <v>0.48</v>
      </c>
    </row>
    <row r="20" spans="3:5" x14ac:dyDescent="0.2">
      <c r="C20" t="s">
        <v>60</v>
      </c>
      <c r="D20" t="s">
        <v>9</v>
      </c>
      <c r="E20" s="44">
        <v>0.39900000000000002</v>
      </c>
    </row>
    <row r="21" spans="3:5" x14ac:dyDescent="0.2">
      <c r="C21" t="s">
        <v>64</v>
      </c>
      <c r="D21" t="s">
        <v>9</v>
      </c>
      <c r="E21" s="44">
        <v>0.51100000000000001</v>
      </c>
    </row>
    <row r="22" spans="3:5" x14ac:dyDescent="0.2">
      <c r="C22" t="s">
        <v>61</v>
      </c>
      <c r="D22" t="s">
        <v>9</v>
      </c>
      <c r="E22" s="44">
        <v>0.58499999999999996</v>
      </c>
    </row>
    <row r="23" spans="3:5" x14ac:dyDescent="0.2">
      <c r="C23" t="s">
        <v>191</v>
      </c>
      <c r="D23" t="s">
        <v>9</v>
      </c>
      <c r="E23" s="44">
        <v>0.76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7" sqref="E37:E44"/>
    </sheetView>
  </sheetViews>
  <sheetFormatPr defaultRowHeight="12" x14ac:dyDescent="0.2"/>
  <cols>
    <col min="1" max="1" width="5.85546875" style="1" bestFit="1" customWidth="1"/>
    <col min="2" max="2" width="3.140625" style="1" customWidth="1"/>
    <col min="3" max="3" width="10.7109375" bestFit="1" customWidth="1"/>
    <col min="4" max="4" width="9.42578125" bestFit="1" customWidth="1"/>
    <col min="5" max="5" width="8.42578125" style="10" bestFit="1" customWidth="1"/>
    <col min="6" max="6" width="4.42578125" bestFit="1" customWidth="1"/>
    <col min="7" max="7" width="12.5703125" bestFit="1" customWidth="1"/>
    <col min="8" max="8" width="11.85546875" bestFit="1" customWidth="1"/>
    <col min="9" max="9" width="8.42578125" style="33" customWidth="1"/>
    <col min="10" max="10" width="8" style="10" bestFit="1" customWidth="1"/>
    <col min="11" max="11" width="11.42578125" style="48" bestFit="1" customWidth="1"/>
    <col min="12" max="12" width="14.28515625" style="41" bestFit="1" customWidth="1"/>
    <col min="13" max="13" width="9.42578125" style="41" bestFit="1" customWidth="1"/>
    <col min="14" max="15" width="8.42578125" style="41" bestFit="1" customWidth="1"/>
    <col min="16" max="16" width="3.42578125" customWidth="1"/>
    <col min="17" max="17" width="10.7109375" bestFit="1" customWidth="1"/>
    <col min="18" max="18" width="11.7109375" bestFit="1" customWidth="1"/>
    <col min="19" max="19" width="3.140625" customWidth="1"/>
    <col min="20" max="20" width="10.7109375" bestFit="1" customWidth="1"/>
    <col min="21" max="21" width="11.7109375" customWidth="1"/>
    <col min="22" max="22" width="3" customWidth="1"/>
    <col min="23" max="23" width="10.7109375" customWidth="1"/>
    <col min="24" max="24" width="11.7109375" bestFit="1" customWidth="1"/>
    <col min="25" max="25" width="3.42578125" customWidth="1"/>
    <col min="26" max="26" width="10.7109375" customWidth="1"/>
    <col min="27" max="27" width="11.7109375" bestFit="1" customWidth="1"/>
    <col min="28" max="28" width="3.42578125" customWidth="1"/>
    <col min="29" max="29" width="10.7109375" customWidth="1"/>
    <col min="30" max="30" width="11.7109375" bestFit="1" customWidth="1"/>
  </cols>
  <sheetData>
    <row r="1" spans="1:30" s="7" customFormat="1" ht="72" x14ac:dyDescent="0.2">
      <c r="A1" s="8" t="s">
        <v>56</v>
      </c>
      <c r="B1" s="8"/>
      <c r="C1" s="8" t="s">
        <v>96</v>
      </c>
      <c r="D1" s="8" t="s">
        <v>4</v>
      </c>
      <c r="E1" s="9" t="s">
        <v>90</v>
      </c>
      <c r="F1" s="8" t="s">
        <v>7</v>
      </c>
      <c r="G1" s="8" t="s">
        <v>57</v>
      </c>
      <c r="H1" s="8" t="s">
        <v>58</v>
      </c>
      <c r="I1" s="32" t="s">
        <v>194</v>
      </c>
      <c r="J1" s="9" t="s">
        <v>97</v>
      </c>
      <c r="K1" s="49" t="s">
        <v>67</v>
      </c>
      <c r="L1" s="39" t="s">
        <v>87</v>
      </c>
      <c r="M1" s="40" t="s">
        <v>86</v>
      </c>
      <c r="N1" s="8" t="s">
        <v>88</v>
      </c>
      <c r="O1" s="8" t="s">
        <v>89</v>
      </c>
      <c r="P1" s="24"/>
      <c r="Q1" s="9" t="s">
        <v>81</v>
      </c>
      <c r="R1" s="27" t="s">
        <v>67</v>
      </c>
      <c r="S1" s="26"/>
      <c r="T1" s="9" t="s">
        <v>79</v>
      </c>
      <c r="U1" s="27" t="s">
        <v>67</v>
      </c>
      <c r="V1" s="26"/>
      <c r="W1" s="9" t="s">
        <v>82</v>
      </c>
      <c r="X1" s="27" t="s">
        <v>67</v>
      </c>
      <c r="Y1" s="26"/>
      <c r="Z1" s="9" t="s">
        <v>80</v>
      </c>
      <c r="AA1" s="27" t="s">
        <v>67</v>
      </c>
      <c r="AB1" s="26"/>
      <c r="AC1" s="9" t="s">
        <v>83</v>
      </c>
      <c r="AD1" s="27" t="s">
        <v>67</v>
      </c>
    </row>
    <row r="2" spans="1:30" s="4" customFormat="1" x14ac:dyDescent="0.2">
      <c r="A2" s="45"/>
      <c r="B2" s="45"/>
      <c r="E2" s="37"/>
      <c r="I2" s="33"/>
      <c r="J2" s="37"/>
      <c r="K2" s="48"/>
      <c r="L2" s="41"/>
      <c r="M2" s="41"/>
      <c r="N2" s="41"/>
      <c r="O2" s="41"/>
      <c r="P2" s="25"/>
      <c r="R2" s="30"/>
      <c r="S2" s="26"/>
      <c r="U2" s="30"/>
      <c r="V2" s="26"/>
      <c r="X2" s="30"/>
      <c r="Y2" s="26"/>
      <c r="AA2" s="30"/>
      <c r="AB2" s="26"/>
      <c r="AD2" s="30"/>
    </row>
    <row r="3" spans="1:30" x14ac:dyDescent="0.2">
      <c r="A3" s="1" t="s">
        <v>0</v>
      </c>
      <c r="C3" t="s">
        <v>5</v>
      </c>
      <c r="D3" t="s">
        <v>6</v>
      </c>
      <c r="E3" s="10">
        <v>167820.84096</v>
      </c>
      <c r="F3" s="5">
        <v>0.501</v>
      </c>
      <c r="G3">
        <v>-3.1459054699999999E-4</v>
      </c>
      <c r="H3">
        <v>15.0576285</v>
      </c>
      <c r="I3" s="33">
        <f>-H3/G3</f>
        <v>47864.211571493914</v>
      </c>
      <c r="J3" s="10">
        <v>48099.625358526318</v>
      </c>
      <c r="K3" s="48">
        <f>(J3-I3)/J3</f>
        <v>4.8942956473708686E-3</v>
      </c>
      <c r="L3" s="44">
        <f>12*I3/$E$3</f>
        <v>3.4225221109148647</v>
      </c>
      <c r="M3" s="42">
        <f>-1/(G3*$E$3)</f>
        <v>1.8941241372077419E-2</v>
      </c>
      <c r="O3" s="46"/>
      <c r="P3" s="25"/>
      <c r="Q3" s="10">
        <f>(-0.1-$H3)/$G3</f>
        <v>48182.085077082753</v>
      </c>
      <c r="R3" s="28">
        <f>($J3-Q3)/$J3</f>
        <v>-1.7143526158840917E-3</v>
      </c>
      <c r="S3" s="26"/>
      <c r="T3" s="10"/>
      <c r="U3" s="28"/>
      <c r="V3" s="26"/>
      <c r="W3" s="10"/>
      <c r="X3" s="28"/>
      <c r="Y3" s="26"/>
      <c r="Z3" s="10"/>
      <c r="AA3" s="28"/>
      <c r="AB3" s="26"/>
      <c r="AC3" s="10"/>
      <c r="AD3" s="28"/>
    </row>
    <row r="4" spans="1:30" x14ac:dyDescent="0.2">
      <c r="A4" s="1" t="s">
        <v>0</v>
      </c>
      <c r="C4" t="s">
        <v>5</v>
      </c>
      <c r="D4" t="s">
        <v>9</v>
      </c>
      <c r="F4" s="5">
        <v>0.59199999999999997</v>
      </c>
      <c r="G4">
        <v>-2.9330589300000001E-4</v>
      </c>
      <c r="H4">
        <v>13.916233650000001</v>
      </c>
      <c r="I4" s="33">
        <f>-H4/G4</f>
        <v>47446.144050027666</v>
      </c>
      <c r="J4" s="10">
        <v>48258.311493200003</v>
      </c>
      <c r="K4" s="48">
        <f>(J4-I4)/J4</f>
        <v>1.6829586822298535E-2</v>
      </c>
      <c r="L4" s="44">
        <f t="shared" ref="L4:L9" si="0">12*I4/$E$3</f>
        <v>3.3926282656159326</v>
      </c>
      <c r="M4" s="42">
        <f t="shared" ref="M4:M6" si="1">-1/(G4*$E$3)</f>
        <v>2.0315771439685548E-2</v>
      </c>
      <c r="O4" s="46"/>
      <c r="P4" s="25"/>
      <c r="Q4" s="10">
        <f t="shared" ref="Q4:Q6" si="2">(-0.1-$H4)/$G4</f>
        <v>47787.085034803582</v>
      </c>
      <c r="R4" s="28">
        <f t="shared" ref="R4:R6" si="3">($J4-Q4)/$J4</f>
        <v>9.7646694178850496E-3</v>
      </c>
      <c r="S4" s="26"/>
      <c r="T4" s="10"/>
      <c r="U4" s="28"/>
      <c r="V4" s="26"/>
      <c r="W4" s="10"/>
      <c r="X4" s="28"/>
      <c r="Y4" s="26"/>
      <c r="Z4" s="10"/>
      <c r="AA4" s="28"/>
      <c r="AB4" s="26"/>
      <c r="AC4" s="10"/>
      <c r="AD4" s="28"/>
    </row>
    <row r="5" spans="1:30" x14ac:dyDescent="0.2">
      <c r="A5" s="1" t="s">
        <v>0</v>
      </c>
      <c r="C5" t="s">
        <v>8</v>
      </c>
      <c r="D5" t="s">
        <v>6</v>
      </c>
      <c r="F5" s="5">
        <v>0.61399999999999999</v>
      </c>
      <c r="G5">
        <v>-2.3224293100000001E-4</v>
      </c>
      <c r="H5">
        <v>11.33443271</v>
      </c>
      <c r="I5" s="33">
        <f t="shared" ref="I5:I6" si="4">-H5/G5</f>
        <v>48804.20971779761</v>
      </c>
      <c r="J5" s="10">
        <v>48099.625358526318</v>
      </c>
      <c r="K5" s="48">
        <f t="shared" ref="K5:K6" si="5">(J5-I5)/J5</f>
        <v>-1.4648437571383174E-2</v>
      </c>
      <c r="L5" s="44">
        <f t="shared" si="0"/>
        <v>3.4897365146272912</v>
      </c>
      <c r="M5" s="42">
        <f t="shared" si="1"/>
        <v>2.5657338453504382E-2</v>
      </c>
      <c r="O5" s="46"/>
      <c r="P5" s="25"/>
      <c r="Q5" s="10">
        <f t="shared" si="2"/>
        <v>49234.793329403852</v>
      </c>
      <c r="R5" s="28">
        <f t="shared" si="3"/>
        <v>-2.3600349533207114E-2</v>
      </c>
      <c r="S5" s="26"/>
      <c r="T5" s="10"/>
      <c r="U5" s="28"/>
      <c r="V5" s="26"/>
      <c r="W5" s="10"/>
      <c r="X5" s="28"/>
      <c r="Y5" s="26"/>
      <c r="Z5" s="10"/>
      <c r="AA5" s="28"/>
      <c r="AB5" s="26"/>
      <c r="AC5" s="10"/>
      <c r="AD5" s="28"/>
    </row>
    <row r="6" spans="1:30" x14ac:dyDescent="0.2">
      <c r="A6" s="1" t="s">
        <v>0</v>
      </c>
      <c r="C6" t="s">
        <v>8</v>
      </c>
      <c r="D6" t="s">
        <v>9</v>
      </c>
      <c r="F6" s="5">
        <v>0.64470000000000005</v>
      </c>
      <c r="G6">
        <v>-2.5866809170000001E-4</v>
      </c>
      <c r="H6">
        <v>12.448426939999999</v>
      </c>
      <c r="I6" s="33">
        <f t="shared" si="4"/>
        <v>48125.096753091326</v>
      </c>
      <c r="J6" s="10">
        <v>48258.311493200003</v>
      </c>
      <c r="K6" s="48">
        <f t="shared" si="5"/>
        <v>2.7604517436845637E-3</v>
      </c>
      <c r="L6" s="44">
        <f t="shared" si="0"/>
        <v>3.441176660381192</v>
      </c>
      <c r="M6" s="42">
        <f t="shared" si="1"/>
        <v>2.3036221611020088E-2</v>
      </c>
      <c r="O6" s="46"/>
      <c r="P6" s="25"/>
      <c r="Q6" s="10">
        <f t="shared" si="2"/>
        <v>48511.692561421551</v>
      </c>
      <c r="R6" s="28">
        <f t="shared" si="3"/>
        <v>-5.2505166546751546E-3</v>
      </c>
      <c r="S6" s="26"/>
      <c r="T6" s="10"/>
      <c r="U6" s="28"/>
      <c r="V6" s="26"/>
      <c r="W6" s="10"/>
      <c r="X6" s="28"/>
      <c r="Y6" s="26"/>
      <c r="Z6" s="10"/>
      <c r="AA6" s="28"/>
      <c r="AB6" s="26"/>
      <c r="AC6" s="10"/>
      <c r="AD6" s="28"/>
    </row>
    <row r="7" spans="1:30" x14ac:dyDescent="0.2">
      <c r="A7" s="1" t="s">
        <v>0</v>
      </c>
      <c r="C7" t="s">
        <v>62</v>
      </c>
      <c r="D7" t="s">
        <v>6</v>
      </c>
      <c r="F7" s="5">
        <f>(F3+F5)/2</f>
        <v>0.5575</v>
      </c>
      <c r="I7" s="33">
        <f t="shared" ref="I7:K7" si="6">(I3+I5)/2</f>
        <v>48334.210644645762</v>
      </c>
      <c r="J7" s="10">
        <f t="shared" si="6"/>
        <v>48099.625358526318</v>
      </c>
      <c r="K7" s="48">
        <f t="shared" si="6"/>
        <v>-4.8770709620061525E-3</v>
      </c>
      <c r="L7" s="44">
        <f t="shared" si="0"/>
        <v>3.4561293127710777</v>
      </c>
      <c r="M7" s="42">
        <f>(M3+M5)/2</f>
        <v>2.2299289912790898E-2</v>
      </c>
      <c r="O7" s="46"/>
      <c r="P7" s="25"/>
      <c r="Q7" s="10">
        <f t="shared" ref="Q7:R8" si="7">(Q3+Q5)/2</f>
        <v>48708.439203243302</v>
      </c>
      <c r="R7" s="28">
        <f t="shared" si="7"/>
        <v>-1.2657351074545603E-2</v>
      </c>
      <c r="S7" s="26"/>
      <c r="T7" s="10"/>
      <c r="U7" s="28"/>
      <c r="V7" s="26"/>
      <c r="W7" s="10"/>
      <c r="X7" s="28"/>
      <c r="Y7" s="26"/>
      <c r="Z7" s="10"/>
      <c r="AA7" s="28"/>
      <c r="AB7" s="26"/>
      <c r="AC7" s="10"/>
      <c r="AD7" s="28"/>
    </row>
    <row r="8" spans="1:30" x14ac:dyDescent="0.2">
      <c r="A8" s="1" t="s">
        <v>0</v>
      </c>
      <c r="C8" t="s">
        <v>62</v>
      </c>
      <c r="D8" t="s">
        <v>9</v>
      </c>
      <c r="F8" s="5">
        <f>(F4+F6)/2</f>
        <v>0.61834999999999996</v>
      </c>
      <c r="I8" s="33">
        <f t="shared" ref="I8:J8" si="8">(I4+I6)/2</f>
        <v>47785.620401559499</v>
      </c>
      <c r="J8" s="10">
        <f t="shared" si="8"/>
        <v>48258.311493200003</v>
      </c>
      <c r="K8" s="48">
        <f>(K4+K6)/2</f>
        <v>9.7950192829915489E-3</v>
      </c>
      <c r="L8" s="44">
        <f t="shared" si="0"/>
        <v>3.416902462998562</v>
      </c>
      <c r="M8" s="42">
        <f>(M4+M6)/2</f>
        <v>2.167599652535282E-2</v>
      </c>
      <c r="O8" s="46"/>
      <c r="P8" s="25"/>
      <c r="Q8" s="10">
        <f t="shared" si="7"/>
        <v>48149.388798112566</v>
      </c>
      <c r="R8" s="28">
        <f>(R4+R6)/2</f>
        <v>2.2570763816049475E-3</v>
      </c>
      <c r="S8" s="26"/>
      <c r="T8" s="10"/>
      <c r="U8" s="28"/>
      <c r="V8" s="26"/>
      <c r="W8" s="10"/>
      <c r="X8" s="28"/>
      <c r="Y8" s="26"/>
      <c r="Z8" s="10"/>
      <c r="AA8" s="28"/>
      <c r="AB8" s="26"/>
      <c r="AC8" s="10"/>
      <c r="AD8" s="28"/>
    </row>
    <row r="9" spans="1:30" x14ac:dyDescent="0.2">
      <c r="A9" s="1" t="s">
        <v>0</v>
      </c>
      <c r="C9" t="s">
        <v>62</v>
      </c>
      <c r="D9" t="s">
        <v>63</v>
      </c>
      <c r="F9" s="5">
        <f>AVERAGE(F3:F6)</f>
        <v>0.58792500000000003</v>
      </c>
      <c r="I9" s="33">
        <f t="shared" ref="I9:K9" si="9">AVERAGE(I3:I6)</f>
        <v>48059.915523102623</v>
      </c>
      <c r="J9" s="10">
        <f t="shared" si="9"/>
        <v>48178.968425863161</v>
      </c>
      <c r="K9" s="48">
        <f t="shared" si="9"/>
        <v>2.4589741604926986E-3</v>
      </c>
      <c r="L9" s="44">
        <f t="shared" si="0"/>
        <v>3.4365158878848194</v>
      </c>
      <c r="M9" s="42">
        <f>AVERAGE(M3:M6)</f>
        <v>2.1987643219071859E-2</v>
      </c>
      <c r="O9" s="46" t="s">
        <v>76</v>
      </c>
      <c r="P9" s="25"/>
      <c r="Q9" s="10">
        <f t="shared" ref="Q9:R9" si="10">AVERAGE(Q3:Q6)</f>
        <v>48428.914000677934</v>
      </c>
      <c r="R9" s="28">
        <f t="shared" si="10"/>
        <v>-5.2001373464703278E-3</v>
      </c>
      <c r="S9" s="26"/>
      <c r="T9" s="10"/>
      <c r="U9" s="28"/>
      <c r="V9" s="26"/>
      <c r="W9" s="10"/>
      <c r="X9" s="28"/>
      <c r="Y9" s="26"/>
      <c r="Z9" s="10"/>
      <c r="AA9" s="28"/>
      <c r="AB9" s="26"/>
      <c r="AC9" s="10"/>
      <c r="AD9" s="28"/>
    </row>
    <row r="10" spans="1:30" x14ac:dyDescent="0.2">
      <c r="F10" s="5"/>
      <c r="O10" s="46"/>
      <c r="P10" s="26"/>
      <c r="R10" s="30"/>
      <c r="S10" s="26"/>
      <c r="U10" s="30"/>
      <c r="V10" s="26"/>
      <c r="X10" s="30"/>
      <c r="Y10" s="26"/>
      <c r="AA10" s="30"/>
      <c r="AB10" s="26"/>
      <c r="AD10" s="30"/>
    </row>
    <row r="11" spans="1:30" x14ac:dyDescent="0.2">
      <c r="A11" s="1" t="s">
        <v>1</v>
      </c>
      <c r="C11" t="s">
        <v>5</v>
      </c>
      <c r="D11" t="s">
        <v>6</v>
      </c>
      <c r="E11" s="10">
        <v>140137.38688000001</v>
      </c>
      <c r="F11" s="5">
        <v>0.876</v>
      </c>
      <c r="G11">
        <v>-1.4594376730000001E-4</v>
      </c>
      <c r="H11">
        <v>4.3527448289999997</v>
      </c>
      <c r="I11" s="33">
        <f>-H11/G11</f>
        <v>29824.807934775021</v>
      </c>
      <c r="J11" s="10">
        <v>31693.493413368426</v>
      </c>
      <c r="K11" s="48">
        <f>(J11-I11)/J11</f>
        <v>5.8961170806282485E-2</v>
      </c>
      <c r="L11" s="44">
        <f>12*I11/$E$11</f>
        <v>2.5539058718411023</v>
      </c>
      <c r="M11" s="42">
        <f>-1/(G11*$E$11)</f>
        <v>4.8894547620193587E-2</v>
      </c>
      <c r="O11" s="46"/>
      <c r="P11" s="26"/>
      <c r="Q11" s="10">
        <f>(-0.1-$H11)/$G11</f>
        <v>30510.003348392383</v>
      </c>
      <c r="R11" s="28">
        <f>($J11-Q11)/$J11</f>
        <v>3.7341736032066503E-2</v>
      </c>
      <c r="S11" s="26"/>
      <c r="T11" s="10">
        <f>(-0.2-$H11)/$G11</f>
        <v>31195.198762009753</v>
      </c>
      <c r="U11" s="28">
        <f>($J11-T11)/$J11</f>
        <v>1.5722301257850284E-2</v>
      </c>
      <c r="V11" s="26"/>
      <c r="W11" s="10">
        <f>(-0.3-$H11)/$G11</f>
        <v>31880.394175627116</v>
      </c>
      <c r="X11" s="28">
        <f>($J11-W11)/$J11</f>
        <v>-5.8971335163657008E-3</v>
      </c>
      <c r="Y11" s="26"/>
      <c r="Z11" s="10">
        <f>(-0.4-$H11)/$G11</f>
        <v>32565.589589244486</v>
      </c>
      <c r="AA11" s="28">
        <f>($J11-Z11)/$J11</f>
        <v>-2.7516568290581918E-2</v>
      </c>
      <c r="AB11" s="26"/>
      <c r="AC11" s="10">
        <f>(-0.5-$H11)/$G11</f>
        <v>33250.785002861849</v>
      </c>
      <c r="AD11" s="28">
        <f>($J11-AC11)/$J11</f>
        <v>-4.9136003064797901E-2</v>
      </c>
    </row>
    <row r="12" spans="1:30" x14ac:dyDescent="0.2">
      <c r="A12" s="1" t="s">
        <v>1</v>
      </c>
      <c r="C12" t="s">
        <v>5</v>
      </c>
      <c r="D12" t="s">
        <v>9</v>
      </c>
      <c r="F12" s="5">
        <v>0.93400000000000005</v>
      </c>
      <c r="G12">
        <v>-1.6100591170000001E-4</v>
      </c>
      <c r="H12">
        <v>4.7634620329999997</v>
      </c>
      <c r="I12" s="33">
        <f>-H12/G12</f>
        <v>29585.634357797306</v>
      </c>
      <c r="J12" s="10">
        <v>32448.052231499994</v>
      </c>
      <c r="K12" s="48">
        <f>(J12-I12)/J12</f>
        <v>8.8215398979292328E-2</v>
      </c>
      <c r="L12" s="44">
        <f t="shared" ref="L12:L17" si="11">12*I12/$E$11</f>
        <v>2.5334253777514686</v>
      </c>
      <c r="M12" s="42">
        <f t="shared" ref="M12:M14" si="12">-1/(G12*$E$11)</f>
        <v>4.4320450129908498E-2</v>
      </c>
      <c r="O12" s="46"/>
      <c r="P12" s="26"/>
      <c r="Q12" s="10">
        <f t="shared" ref="Q12:Q14" si="13">(-0.1-$H12)/$G12</f>
        <v>30206.72956445238</v>
      </c>
      <c r="R12" s="28">
        <f t="shared" ref="R12:R14" si="14">($J12-Q12)/$J12</f>
        <v>6.9074182051265864E-2</v>
      </c>
      <c r="S12" s="26"/>
      <c r="T12" s="10">
        <f t="shared" ref="T12:T14" si="15">(-0.2-$H12)/$G12</f>
        <v>30827.824771107455</v>
      </c>
      <c r="U12" s="28">
        <f t="shared" ref="U12:U14" si="16">($J12-T12)/$J12</f>
        <v>4.9932965123239408E-2</v>
      </c>
      <c r="V12" s="26"/>
      <c r="W12" s="10">
        <f t="shared" ref="W12:W14" si="17">(-0.3-$H12)/$G12</f>
        <v>31448.919977762525</v>
      </c>
      <c r="X12" s="28">
        <f t="shared" ref="X12:X14" si="18">($J12-W12)/$J12</f>
        <v>3.0791748195213058E-2</v>
      </c>
      <c r="Y12" s="26"/>
      <c r="Z12" s="10">
        <f t="shared" ref="Z12:Z14" si="19">(-0.4-$H12)/$G12</f>
        <v>32070.015184417603</v>
      </c>
      <c r="AA12" s="28">
        <f t="shared" ref="AA12:AA14" si="20">($J12-Z12)/$J12</f>
        <v>1.1650531267186487E-2</v>
      </c>
      <c r="AB12" s="26"/>
      <c r="AC12" s="10">
        <f t="shared" ref="AC12:AC14" si="21">(-0.5-$H12)/$G12</f>
        <v>32691.110391072674</v>
      </c>
      <c r="AD12" s="28">
        <f t="shared" ref="AD12:AD14" si="22">($J12-AC12)/$J12</f>
        <v>-7.4906856608398615E-3</v>
      </c>
    </row>
    <row r="13" spans="1:30" x14ac:dyDescent="0.2">
      <c r="A13" s="1" t="s">
        <v>1</v>
      </c>
      <c r="C13" t="s">
        <v>8</v>
      </c>
      <c r="D13" t="s">
        <v>6</v>
      </c>
      <c r="F13" s="5">
        <v>0.879</v>
      </c>
      <c r="G13">
        <v>-1.366857742E-4</v>
      </c>
      <c r="H13">
        <v>4.0499508960000004</v>
      </c>
      <c r="I13" s="33">
        <f t="shared" ref="I13:I14" si="23">-H13/G13</f>
        <v>29629.644487172976</v>
      </c>
      <c r="J13" s="10">
        <v>31693.493413368426</v>
      </c>
      <c r="K13" s="48">
        <f t="shared" ref="K13:K14" si="24">(J13-I13)/J13</f>
        <v>6.5119010368384023E-2</v>
      </c>
      <c r="L13" s="44">
        <f t="shared" si="11"/>
        <v>2.5371939762979809</v>
      </c>
      <c r="M13" s="42">
        <f t="shared" si="12"/>
        <v>5.2206270344410874E-2</v>
      </c>
      <c r="O13" s="46"/>
      <c r="P13" s="26"/>
      <c r="Q13" s="10">
        <f t="shared" si="13"/>
        <v>30361.249517654633</v>
      </c>
      <c r="R13" s="28">
        <f t="shared" si="14"/>
        <v>4.203524926513301E-2</v>
      </c>
      <c r="S13" s="26"/>
      <c r="T13" s="10">
        <f t="shared" si="15"/>
        <v>31092.854548136293</v>
      </c>
      <c r="U13" s="28">
        <f t="shared" si="16"/>
        <v>1.8951488161881878E-2</v>
      </c>
      <c r="V13" s="26"/>
      <c r="W13" s="10">
        <f t="shared" si="17"/>
        <v>31824.459578617949</v>
      </c>
      <c r="X13" s="28">
        <f t="shared" si="18"/>
        <v>-4.1322729413691374E-3</v>
      </c>
      <c r="Y13" s="26"/>
      <c r="Z13" s="10">
        <f t="shared" si="19"/>
        <v>32556.064609099609</v>
      </c>
      <c r="AA13" s="28">
        <f t="shared" si="20"/>
        <v>-2.7216034044620266E-2</v>
      </c>
      <c r="AB13" s="26"/>
      <c r="AC13" s="10">
        <f t="shared" si="21"/>
        <v>33287.669639581269</v>
      </c>
      <c r="AD13" s="28">
        <f t="shared" si="22"/>
        <v>-5.0299795147871397E-2</v>
      </c>
    </row>
    <row r="14" spans="1:30" x14ac:dyDescent="0.2">
      <c r="A14" s="1" t="s">
        <v>1</v>
      </c>
      <c r="C14" t="s">
        <v>8</v>
      </c>
      <c r="D14" t="s">
        <v>9</v>
      </c>
      <c r="F14" s="5">
        <v>0.94899999999999995</v>
      </c>
      <c r="G14">
        <v>-1.38193705E-4</v>
      </c>
      <c r="H14">
        <v>3.993767659</v>
      </c>
      <c r="I14" s="33">
        <f t="shared" si="23"/>
        <v>28899.779906762033</v>
      </c>
      <c r="J14" s="10">
        <v>32448.052231499994</v>
      </c>
      <c r="K14" s="48">
        <f t="shared" si="24"/>
        <v>0.10935239808611261</v>
      </c>
      <c r="L14" s="44">
        <f t="shared" si="11"/>
        <v>2.4746954870659019</v>
      </c>
      <c r="M14" s="42">
        <f t="shared" si="12"/>
        <v>5.163661022128542E-2</v>
      </c>
      <c r="O14" s="46"/>
      <c r="P14" s="26"/>
      <c r="Q14" s="10">
        <f t="shared" si="13"/>
        <v>29623.401869137237</v>
      </c>
      <c r="R14" s="28">
        <f t="shared" si="14"/>
        <v>8.705146127756283E-2</v>
      </c>
      <c r="S14" s="26"/>
      <c r="T14" s="10">
        <f t="shared" si="15"/>
        <v>30347.023831512441</v>
      </c>
      <c r="U14" s="28">
        <f t="shared" si="16"/>
        <v>6.475052446901304E-2</v>
      </c>
      <c r="V14" s="26"/>
      <c r="W14" s="10">
        <f t="shared" si="17"/>
        <v>31070.645793887648</v>
      </c>
      <c r="X14" s="28">
        <f t="shared" si="18"/>
        <v>4.2449587660463153E-2</v>
      </c>
      <c r="Y14" s="26"/>
      <c r="Z14" s="10">
        <f t="shared" si="19"/>
        <v>31794.267756262849</v>
      </c>
      <c r="AA14" s="28">
        <f t="shared" si="20"/>
        <v>2.0148650851913488E-2</v>
      </c>
      <c r="AB14" s="26"/>
      <c r="AC14" s="10">
        <f t="shared" si="21"/>
        <v>32517.889718638049</v>
      </c>
      <c r="AD14" s="28">
        <f t="shared" si="22"/>
        <v>-2.1522859566361803E-3</v>
      </c>
    </row>
    <row r="15" spans="1:30" x14ac:dyDescent="0.2">
      <c r="A15" s="1" t="s">
        <v>1</v>
      </c>
      <c r="C15" t="s">
        <v>62</v>
      </c>
      <c r="D15" t="s">
        <v>6</v>
      </c>
      <c r="F15" s="5">
        <f>(F11+F13)/2</f>
        <v>0.87749999999999995</v>
      </c>
      <c r="I15" s="33">
        <f t="shared" ref="I15:K15" si="25">(I11+I13)/2</f>
        <v>29727.226210973997</v>
      </c>
      <c r="J15" s="10">
        <f t="shared" si="25"/>
        <v>31693.493413368426</v>
      </c>
      <c r="K15" s="48">
        <f t="shared" si="25"/>
        <v>6.2040090587333258E-2</v>
      </c>
      <c r="L15" s="44">
        <f t="shared" si="11"/>
        <v>2.5455499240695416</v>
      </c>
      <c r="M15" s="42">
        <f>(M11+M13)/2</f>
        <v>5.0550408982302231E-2</v>
      </c>
      <c r="O15" s="46"/>
      <c r="P15" s="26"/>
      <c r="Q15" s="10">
        <f t="shared" ref="Q15:R15" si="26">(Q11+Q13)/2</f>
        <v>30435.626433023506</v>
      </c>
      <c r="R15" s="28">
        <f t="shared" si="26"/>
        <v>3.9688492648599756E-2</v>
      </c>
      <c r="S15" s="26"/>
      <c r="T15" s="10">
        <f t="shared" ref="T15:U15" si="27">(T11+T13)/2</f>
        <v>31144.026655073023</v>
      </c>
      <c r="U15" s="28">
        <f t="shared" si="27"/>
        <v>1.7336894709866081E-2</v>
      </c>
      <c r="V15" s="26"/>
      <c r="W15" s="10">
        <f t="shared" ref="W15:X15" si="28">(W11+W13)/2</f>
        <v>31852.426877122532</v>
      </c>
      <c r="X15" s="28">
        <f t="shared" si="28"/>
        <v>-5.0147032288674186E-3</v>
      </c>
      <c r="Y15" s="26"/>
      <c r="Z15" s="10">
        <f t="shared" ref="Z15:AA15" si="29">(Z11+Z13)/2</f>
        <v>32560.827099172049</v>
      </c>
      <c r="AA15" s="28">
        <f t="shared" si="29"/>
        <v>-2.7366301167601092E-2</v>
      </c>
      <c r="AB15" s="26"/>
      <c r="AC15" s="10">
        <f t="shared" ref="AC15:AD15" si="30">(AC11+AC13)/2</f>
        <v>33269.227321221559</v>
      </c>
      <c r="AD15" s="28">
        <f t="shared" si="30"/>
        <v>-4.9717899106334645E-2</v>
      </c>
    </row>
    <row r="16" spans="1:30" x14ac:dyDescent="0.2">
      <c r="A16" s="1" t="s">
        <v>1</v>
      </c>
      <c r="C16" t="s">
        <v>62</v>
      </c>
      <c r="D16" t="s">
        <v>9</v>
      </c>
      <c r="F16" s="5">
        <f>(F12+F14)/2</f>
        <v>0.9415</v>
      </c>
      <c r="I16" s="33">
        <f t="shared" ref="I16:J16" si="31">(I12+I14)/2</f>
        <v>29242.707132279669</v>
      </c>
      <c r="J16" s="10">
        <f t="shared" si="31"/>
        <v>32448.052231499994</v>
      </c>
      <c r="K16" s="48">
        <f>(K12+K14)/2</f>
        <v>9.8783898532702474E-2</v>
      </c>
      <c r="L16" s="44">
        <f t="shared" si="11"/>
        <v>2.5040604324086853</v>
      </c>
      <c r="M16" s="42">
        <f>(M12+M14)/2</f>
        <v>4.7978530175596959E-2</v>
      </c>
      <c r="O16" s="46"/>
      <c r="P16" s="26"/>
      <c r="Q16" s="10">
        <f t="shared" ref="Q16" si="32">(Q12+Q14)/2</f>
        <v>29915.065716794808</v>
      </c>
      <c r="R16" s="28">
        <f>(R12+R14)/2</f>
        <v>7.8062821664414347E-2</v>
      </c>
      <c r="S16" s="26"/>
      <c r="T16" s="10">
        <f t="shared" ref="T16" si="33">(T12+T14)/2</f>
        <v>30587.424301309948</v>
      </c>
      <c r="U16" s="28">
        <f>(U12+U14)/2</f>
        <v>5.7341744796126221E-2</v>
      </c>
      <c r="V16" s="26"/>
      <c r="W16" s="10">
        <f t="shared" ref="W16" si="34">(W12+W14)/2</f>
        <v>31259.782885825087</v>
      </c>
      <c r="X16" s="28">
        <f>(X12+X14)/2</f>
        <v>3.6620667927838108E-2</v>
      </c>
      <c r="Y16" s="26"/>
      <c r="Z16" s="10">
        <f t="shared" ref="Z16" si="35">(Z12+Z14)/2</f>
        <v>31932.141470340226</v>
      </c>
      <c r="AA16" s="28">
        <f>(AA12+AA14)/2</f>
        <v>1.5899591059549988E-2</v>
      </c>
      <c r="AB16" s="26"/>
      <c r="AC16" s="10">
        <f t="shared" ref="AC16" si="36">(AC12+AC14)/2</f>
        <v>32604.500054855362</v>
      </c>
      <c r="AD16" s="28">
        <f>(AD12+AD14)/2</f>
        <v>-4.8214858087380214E-3</v>
      </c>
    </row>
    <row r="17" spans="1:30" x14ac:dyDescent="0.2">
      <c r="A17" s="1" t="s">
        <v>1</v>
      </c>
      <c r="C17" t="s">
        <v>62</v>
      </c>
      <c r="D17" t="s">
        <v>63</v>
      </c>
      <c r="F17" s="5">
        <f>AVERAGE(F11:F14)</f>
        <v>0.90949999999999998</v>
      </c>
      <c r="I17" s="33">
        <f t="shared" ref="I17:K17" si="37">AVERAGE(I11:I14)</f>
        <v>29484.966671626833</v>
      </c>
      <c r="J17" s="10">
        <f t="shared" si="37"/>
        <v>32070.77282243421</v>
      </c>
      <c r="K17" s="48">
        <f t="shared" si="37"/>
        <v>8.0411994560017852E-2</v>
      </c>
      <c r="L17" s="44">
        <f t="shared" si="11"/>
        <v>2.524805178239113</v>
      </c>
      <c r="M17" s="42">
        <f>AVERAGE(M11:M14)</f>
        <v>4.9264469578949588E-2</v>
      </c>
      <c r="O17" s="46" t="s">
        <v>77</v>
      </c>
      <c r="P17" s="26"/>
      <c r="Q17" s="10">
        <f t="shared" ref="Q17:R17" si="38">AVERAGE(Q11:Q14)</f>
        <v>30175.346074909157</v>
      </c>
      <c r="R17" s="28">
        <f t="shared" si="38"/>
        <v>5.8875657156507048E-2</v>
      </c>
      <c r="S17" s="26"/>
      <c r="T17" s="10">
        <f t="shared" ref="T17:U17" si="39">AVERAGE(T11:T14)</f>
        <v>30865.725478191485</v>
      </c>
      <c r="U17" s="28">
        <f t="shared" si="39"/>
        <v>3.7339319752996147E-2</v>
      </c>
      <c r="V17" s="26"/>
      <c r="W17" s="10">
        <f t="shared" ref="W17:X17" si="40">AVERAGE(W11:W14)</f>
        <v>31556.10488147381</v>
      </c>
      <c r="X17" s="28">
        <f t="shared" si="40"/>
        <v>1.5802982349485344E-2</v>
      </c>
      <c r="Y17" s="26"/>
      <c r="Z17" s="10">
        <f t="shared" ref="Z17:AA17" si="41">AVERAGE(Z11:Z14)</f>
        <v>32246.484284756138</v>
      </c>
      <c r="AA17" s="28">
        <f t="shared" si="41"/>
        <v>-5.7333550540255521E-3</v>
      </c>
      <c r="AB17" s="26"/>
      <c r="AC17" s="10">
        <f t="shared" ref="AC17:AD17" si="42">AVERAGE(AC11:AC14)</f>
        <v>32936.863688038458</v>
      </c>
      <c r="AD17" s="28">
        <f t="shared" si="42"/>
        <v>-2.7269692457536333E-2</v>
      </c>
    </row>
    <row r="18" spans="1:30" x14ac:dyDescent="0.2">
      <c r="F18" s="5"/>
      <c r="O18" s="46"/>
      <c r="P18" s="26"/>
      <c r="R18" s="30"/>
      <c r="S18" s="26"/>
      <c r="U18" s="30"/>
      <c r="V18" s="26"/>
      <c r="X18" s="30"/>
      <c r="Y18" s="26"/>
      <c r="AA18" s="30"/>
      <c r="AB18" s="26"/>
      <c r="AD18" s="30"/>
    </row>
    <row r="19" spans="1:30" x14ac:dyDescent="0.2">
      <c r="A19" s="1" t="s">
        <v>2</v>
      </c>
      <c r="C19" t="s">
        <v>5</v>
      </c>
      <c r="D19" t="s">
        <v>6</v>
      </c>
      <c r="E19" s="10">
        <v>465279.81183999998</v>
      </c>
      <c r="F19" s="5">
        <v>0.58399999999999996</v>
      </c>
      <c r="G19" s="11">
        <v>-9.7124827649999995E-5</v>
      </c>
      <c r="H19">
        <v>5.7082040669999996</v>
      </c>
      <c r="I19" s="33">
        <f>-H19/G19</f>
        <v>58771.832137197103</v>
      </c>
      <c r="J19" s="10">
        <v>60006.161766052654</v>
      </c>
      <c r="K19" s="48">
        <f>(J19-I19)/J19</f>
        <v>2.0570048017199607E-2</v>
      </c>
      <c r="L19" s="44">
        <f>12*I19/$E$19</f>
        <v>1.5157803276641844</v>
      </c>
      <c r="M19" s="42">
        <f>-1/(G19*$E$19)</f>
        <v>2.2128681074244556E-2</v>
      </c>
      <c r="O19" s="46"/>
      <c r="P19" s="26"/>
      <c r="Q19" s="10">
        <f>(-0.1-$H19)/$G19</f>
        <v>59801.434993846291</v>
      </c>
      <c r="R19" s="28">
        <f>($J19-Q19)/$J19</f>
        <v>3.4117624954006437E-3</v>
      </c>
      <c r="S19" s="26"/>
      <c r="T19" s="10">
        <f>(-0.2-$H19)/$G19</f>
        <v>60831.037850495479</v>
      </c>
      <c r="U19" s="28">
        <f>($J19-T19)/$J19</f>
        <v>-1.3746523026398319E-2</v>
      </c>
      <c r="V19" s="26"/>
      <c r="X19" s="30"/>
      <c r="Y19" s="26"/>
      <c r="AA19" s="30"/>
      <c r="AB19" s="26"/>
      <c r="AD19" s="30"/>
    </row>
    <row r="20" spans="1:30" x14ac:dyDescent="0.2">
      <c r="A20" s="1" t="s">
        <v>2</v>
      </c>
      <c r="C20" t="s">
        <v>5</v>
      </c>
      <c r="D20" t="s">
        <v>9</v>
      </c>
      <c r="F20" s="5">
        <v>0.63300000000000001</v>
      </c>
      <c r="G20">
        <v>-1.221039644E-4</v>
      </c>
      <c r="H20">
        <v>7.4047003509999998</v>
      </c>
      <c r="I20" s="33">
        <f>-H20/G20</f>
        <v>60642.587547304895</v>
      </c>
      <c r="J20" s="10">
        <v>62634.3574381</v>
      </c>
      <c r="K20" s="48">
        <f>(J20-I20)/J20</f>
        <v>3.1799957280052291E-2</v>
      </c>
      <c r="L20" s="44">
        <f t="shared" ref="L20:L25" si="43">12*I20/$E$19</f>
        <v>1.5640288532825992</v>
      </c>
      <c r="M20" s="42">
        <f t="shared" ref="M20:M22" si="44">-1/(G20*$E$19)</f>
        <v>1.7601757207629364E-2</v>
      </c>
      <c r="O20" s="46"/>
      <c r="P20" s="26"/>
      <c r="Q20" s="10">
        <f t="shared" ref="Q20:Q22" si="45">(-0.1-$H20)/$G20</f>
        <v>61461.561775466806</v>
      </c>
      <c r="R20" s="28">
        <f t="shared" ref="R20:R22" si="46">($J20-Q20)/$J20</f>
        <v>1.8724478235323791E-2</v>
      </c>
      <c r="S20" s="26"/>
      <c r="T20" s="10">
        <f t="shared" ref="T20:T22" si="47">(-0.2-$H20)/$G20</f>
        <v>62280.536003628724</v>
      </c>
      <c r="U20" s="28">
        <f t="shared" ref="U20:U22" si="48">($J20-T20)/$J20</f>
        <v>5.6489991905951786E-3</v>
      </c>
      <c r="V20" s="26"/>
      <c r="X20" s="30"/>
      <c r="Y20" s="26"/>
      <c r="AA20" s="30"/>
      <c r="AB20" s="26"/>
      <c r="AD20" s="30"/>
    </row>
    <row r="21" spans="1:30" x14ac:dyDescent="0.2">
      <c r="A21" s="1" t="s">
        <v>2</v>
      </c>
      <c r="C21" t="s">
        <v>8</v>
      </c>
      <c r="D21" t="s">
        <v>6</v>
      </c>
      <c r="F21" s="5">
        <v>0.60299999999999998</v>
      </c>
      <c r="G21">
        <v>-1.073721581E-4</v>
      </c>
      <c r="H21">
        <v>6.3045811430000001</v>
      </c>
      <c r="I21" s="33">
        <f t="shared" ref="I21:I22" si="49">-H21/G21</f>
        <v>58717.094399167152</v>
      </c>
      <c r="J21" s="10">
        <v>60006.161766052654</v>
      </c>
      <c r="K21" s="48">
        <f t="shared" ref="K21:K22" si="50">(J21-I21)/J21</f>
        <v>2.1482249971448215E-2</v>
      </c>
      <c r="L21" s="44">
        <f t="shared" si="43"/>
        <v>1.5143685903834245</v>
      </c>
      <c r="M21" s="42">
        <f t="shared" si="44"/>
        <v>2.001677505127672E-2</v>
      </c>
      <c r="O21" s="46"/>
      <c r="P21" s="26"/>
      <c r="Q21" s="10">
        <f t="shared" si="45"/>
        <v>59648.434532117317</v>
      </c>
      <c r="R21" s="28">
        <f t="shared" si="46"/>
        <v>5.96150834192688E-3</v>
      </c>
      <c r="S21" s="26"/>
      <c r="T21" s="10">
        <f t="shared" si="47"/>
        <v>60579.774665067482</v>
      </c>
      <c r="U21" s="28">
        <f t="shared" si="48"/>
        <v>-9.5592332875944538E-3</v>
      </c>
      <c r="V21" s="26"/>
      <c r="X21" s="30"/>
      <c r="Y21" s="26"/>
      <c r="AA21" s="30"/>
      <c r="AB21" s="26"/>
      <c r="AD21" s="30"/>
    </row>
    <row r="22" spans="1:30" x14ac:dyDescent="0.2">
      <c r="A22" s="1" t="s">
        <v>2</v>
      </c>
      <c r="C22" t="s">
        <v>8</v>
      </c>
      <c r="D22" t="s">
        <v>9</v>
      </c>
      <c r="F22" s="5">
        <v>0.64100000000000001</v>
      </c>
      <c r="G22">
        <v>-1.2760386160000001E-4</v>
      </c>
      <c r="H22">
        <v>7.7392006750000002</v>
      </c>
      <c r="I22" s="33">
        <f t="shared" si="49"/>
        <v>60650.207430713053</v>
      </c>
      <c r="J22" s="10">
        <v>62634.3574381</v>
      </c>
      <c r="K22" s="48">
        <f t="shared" si="50"/>
        <v>3.1678300673042482E-2</v>
      </c>
      <c r="L22" s="44">
        <f t="shared" si="43"/>
        <v>1.5642253771776213</v>
      </c>
      <c r="M22" s="42">
        <f t="shared" si="44"/>
        <v>1.6843097916543141E-2</v>
      </c>
      <c r="O22" s="46"/>
      <c r="P22" s="26"/>
      <c r="Q22" s="10">
        <f t="shared" si="45"/>
        <v>61433.882773654237</v>
      </c>
      <c r="R22" s="28">
        <f t="shared" si="46"/>
        <v>1.9166392273316804E-2</v>
      </c>
      <c r="S22" s="26"/>
      <c r="T22" s="10">
        <f t="shared" si="47"/>
        <v>62217.558116595428</v>
      </c>
      <c r="U22" s="28">
        <f t="shared" si="48"/>
        <v>6.6544838735910121E-3</v>
      </c>
      <c r="V22" s="26"/>
      <c r="X22" s="30"/>
      <c r="Y22" s="26"/>
      <c r="AA22" s="30"/>
      <c r="AB22" s="26"/>
      <c r="AD22" s="30"/>
    </row>
    <row r="23" spans="1:30" x14ac:dyDescent="0.2">
      <c r="A23" s="1" t="s">
        <v>2</v>
      </c>
      <c r="C23" t="s">
        <v>62</v>
      </c>
      <c r="D23" t="s">
        <v>6</v>
      </c>
      <c r="F23" s="5">
        <f>(F19+F21)/2</f>
        <v>0.59349999999999992</v>
      </c>
      <c r="I23" s="33">
        <f t="shared" ref="I23:K23" si="51">(I19+I21)/2</f>
        <v>58744.463268182124</v>
      </c>
      <c r="J23" s="10">
        <f t="shared" si="51"/>
        <v>60006.161766052654</v>
      </c>
      <c r="K23" s="48">
        <f t="shared" si="51"/>
        <v>2.1026148994323909E-2</v>
      </c>
      <c r="L23" s="44">
        <f t="shared" si="43"/>
        <v>1.5150744590238043</v>
      </c>
      <c r="M23" s="42">
        <f>(M19+M21)/2</f>
        <v>2.1072728062760636E-2</v>
      </c>
      <c r="O23" s="46"/>
      <c r="P23" s="26"/>
      <c r="Q23" s="10">
        <f t="shared" ref="Q23:R23" si="52">(Q19+Q21)/2</f>
        <v>59724.934762981808</v>
      </c>
      <c r="R23" s="28">
        <f t="shared" si="52"/>
        <v>4.6866354186637614E-3</v>
      </c>
      <c r="S23" s="26"/>
      <c r="T23" s="10">
        <f t="shared" ref="T23:U23" si="53">(T19+T21)/2</f>
        <v>60705.406257781477</v>
      </c>
      <c r="U23" s="28">
        <f t="shared" si="53"/>
        <v>-1.1652878156996387E-2</v>
      </c>
      <c r="V23" s="26"/>
      <c r="X23" s="30"/>
      <c r="Y23" s="26"/>
      <c r="AA23" s="30"/>
      <c r="AB23" s="26"/>
      <c r="AD23" s="30"/>
    </row>
    <row r="24" spans="1:30" x14ac:dyDescent="0.2">
      <c r="A24" s="1" t="s">
        <v>2</v>
      </c>
      <c r="C24" t="s">
        <v>62</v>
      </c>
      <c r="D24" t="s">
        <v>9</v>
      </c>
      <c r="F24" s="5">
        <f>(F20+F22)/2</f>
        <v>0.63700000000000001</v>
      </c>
      <c r="I24" s="33">
        <f t="shared" ref="I24:J24" si="54">(I20+I22)/2</f>
        <v>60646.397489008974</v>
      </c>
      <c r="J24" s="10">
        <f t="shared" si="54"/>
        <v>62634.3574381</v>
      </c>
      <c r="K24" s="48">
        <f>(K20+K22)/2</f>
        <v>3.173912897654739E-2</v>
      </c>
      <c r="L24" s="44">
        <f t="shared" si="43"/>
        <v>1.5641271152301104</v>
      </c>
      <c r="M24" s="42">
        <f>(M20+M22)/2</f>
        <v>1.7222427562086251E-2</v>
      </c>
      <c r="O24" s="46"/>
      <c r="P24" s="26"/>
      <c r="Q24" s="10">
        <f t="shared" ref="Q24" si="55">(Q20+Q22)/2</f>
        <v>61447.722274560525</v>
      </c>
      <c r="R24" s="28">
        <f>(R20+R22)/2</f>
        <v>1.8945435254320298E-2</v>
      </c>
      <c r="S24" s="26"/>
      <c r="T24" s="10">
        <f t="shared" ref="T24" si="56">(T20+T22)/2</f>
        <v>62249.047060112076</v>
      </c>
      <c r="U24" s="28">
        <f>(U20+U22)/2</f>
        <v>6.1517415320930958E-3</v>
      </c>
      <c r="V24" s="26"/>
      <c r="X24" s="30"/>
      <c r="Y24" s="26"/>
      <c r="AA24" s="30"/>
      <c r="AB24" s="26"/>
      <c r="AD24" s="30"/>
    </row>
    <row r="25" spans="1:30" x14ac:dyDescent="0.2">
      <c r="A25" s="1" t="s">
        <v>2</v>
      </c>
      <c r="C25" t="s">
        <v>62</v>
      </c>
      <c r="D25" t="s">
        <v>63</v>
      </c>
      <c r="F25" s="5">
        <f>AVERAGE(F19:F22)</f>
        <v>0.61525000000000007</v>
      </c>
      <c r="I25" s="33">
        <f t="shared" ref="I25:K25" si="57">AVERAGE(I19:I22)</f>
        <v>59695.430378595556</v>
      </c>
      <c r="J25" s="10">
        <f t="shared" si="57"/>
        <v>61320.25960207633</v>
      </c>
      <c r="K25" s="48">
        <f t="shared" si="57"/>
        <v>2.638263898543565E-2</v>
      </c>
      <c r="L25" s="44">
        <f t="shared" si="43"/>
        <v>1.5396007871269577</v>
      </c>
      <c r="M25" s="42">
        <f>AVERAGE(M19:M22)</f>
        <v>1.9147577812423447E-2</v>
      </c>
      <c r="N25" s="46" t="s">
        <v>76</v>
      </c>
      <c r="O25" s="46" t="s">
        <v>77</v>
      </c>
      <c r="P25" s="26"/>
      <c r="Q25" s="10">
        <f t="shared" ref="Q25:R25" si="58">AVERAGE(Q19:Q22)</f>
        <v>60586.328518771159</v>
      </c>
      <c r="R25" s="28">
        <f t="shared" si="58"/>
        <v>1.1816035336492029E-2</v>
      </c>
      <c r="S25" s="26"/>
      <c r="T25" s="10">
        <f t="shared" ref="T25:U25" si="59">AVERAGE(T19:T22)</f>
        <v>61477.226658946776</v>
      </c>
      <c r="U25" s="28">
        <f t="shared" si="59"/>
        <v>-2.7505683124516454E-3</v>
      </c>
      <c r="V25" s="26"/>
      <c r="X25" s="30"/>
      <c r="Y25" s="26"/>
      <c r="AA25" s="30"/>
      <c r="AB25" s="26"/>
      <c r="AD25" s="30"/>
    </row>
    <row r="26" spans="1:30" x14ac:dyDescent="0.2">
      <c r="F26" s="5"/>
      <c r="O26" s="46"/>
      <c r="P26" s="26"/>
      <c r="R26" s="30"/>
      <c r="S26" s="26"/>
      <c r="U26" s="30"/>
      <c r="V26" s="26"/>
      <c r="X26" s="30"/>
      <c r="Y26" s="26"/>
      <c r="AA26" s="30"/>
      <c r="AB26" s="26"/>
      <c r="AD26" s="30"/>
    </row>
    <row r="27" spans="1:30" x14ac:dyDescent="0.2">
      <c r="A27" s="1" t="s">
        <v>3</v>
      </c>
      <c r="C27" t="s">
        <v>5</v>
      </c>
      <c r="D27" t="s">
        <v>6</v>
      </c>
      <c r="E27" s="10">
        <v>111229.34912</v>
      </c>
      <c r="F27" s="5">
        <v>0.66600000000000004</v>
      </c>
      <c r="G27">
        <v>-1.799642366E-4</v>
      </c>
      <c r="H27">
        <v>7.4803013209999998</v>
      </c>
      <c r="I27" s="33">
        <f>-H27/G27</f>
        <v>41565.488023190934</v>
      </c>
      <c r="J27" s="10">
        <v>41345.695823684218</v>
      </c>
      <c r="K27" s="48">
        <f>(J27-I27)/J27</f>
        <v>-5.3159632490889404E-3</v>
      </c>
      <c r="L27" s="44">
        <f>12*I27/$E$27</f>
        <v>4.4843007733523201</v>
      </c>
      <c r="M27" s="42">
        <f>-1/(G27*$E$27)</f>
        <v>4.9956775145354251E-2</v>
      </c>
      <c r="O27" s="46"/>
      <c r="P27" s="26"/>
      <c r="Q27" s="10">
        <f>(-0.1-$H27)/$G27</f>
        <v>42121.153981546129</v>
      </c>
      <c r="R27" s="28">
        <f>($J27-Q27)/$J27</f>
        <v>-1.8755474842382557E-2</v>
      </c>
      <c r="S27" s="26"/>
      <c r="U27" s="30"/>
      <c r="V27" s="26"/>
      <c r="X27" s="30"/>
      <c r="Y27" s="26"/>
      <c r="AA27" s="30"/>
      <c r="AB27" s="26"/>
      <c r="AD27" s="30"/>
    </row>
    <row r="28" spans="1:30" x14ac:dyDescent="0.2">
      <c r="A28" s="1" t="s">
        <v>3</v>
      </c>
      <c r="C28" t="s">
        <v>5</v>
      </c>
      <c r="D28" t="s">
        <v>9</v>
      </c>
      <c r="F28" s="5">
        <v>0.76300000000000001</v>
      </c>
      <c r="G28">
        <v>-1.864468012E-4</v>
      </c>
      <c r="H28">
        <v>7.6365886859999996</v>
      </c>
      <c r="I28" s="33">
        <f>-H28/G28</f>
        <v>40958.539577240008</v>
      </c>
      <c r="J28" s="10">
        <v>41755.751958599998</v>
      </c>
      <c r="K28" s="48">
        <f>(J28-I28)/J28</f>
        <v>1.9092276967025056E-2</v>
      </c>
      <c r="L28" s="44">
        <f t="shared" ref="L28:L33" si="60">12*I28/$E$27</f>
        <v>4.4188200220125511</v>
      </c>
      <c r="M28" s="42">
        <f t="shared" ref="M28:M30" si="61">-1/(G28*$E$27)</f>
        <v>4.8219829163963855E-2</v>
      </c>
      <c r="O28" s="46"/>
      <c r="P28" s="26"/>
      <c r="Q28" s="10">
        <f t="shared" ref="Q28:Q30" si="62">(-0.1-$H28)/$G28</f>
        <v>41494.885598498535</v>
      </c>
      <c r="R28" s="28">
        <f t="shared" ref="R28:R30" si="63">($J28-Q28)/$J28</f>
        <v>6.2474353320258018E-3</v>
      </c>
      <c r="S28" s="26"/>
      <c r="U28" s="30"/>
      <c r="V28" s="26"/>
      <c r="X28" s="30"/>
      <c r="Y28" s="26"/>
      <c r="AA28" s="30"/>
      <c r="AB28" s="26"/>
      <c r="AD28" s="30"/>
    </row>
    <row r="29" spans="1:30" x14ac:dyDescent="0.2">
      <c r="A29" s="1" t="s">
        <v>3</v>
      </c>
      <c r="C29" t="s">
        <v>8</v>
      </c>
      <c r="D29" t="s">
        <v>6</v>
      </c>
      <c r="F29" s="5">
        <v>0.69299999999999995</v>
      </c>
      <c r="G29">
        <v>-1.767151138E-4</v>
      </c>
      <c r="H29">
        <v>7.3770123419999996</v>
      </c>
      <c r="I29" s="33">
        <f t="shared" ref="I29:I30" si="64">-H29/G29</f>
        <v>41745.225880051461</v>
      </c>
      <c r="J29" s="10">
        <v>41345.695823684218</v>
      </c>
      <c r="K29" s="48">
        <f t="shared" ref="K29:K30" si="65">(J29-I29)/J29</f>
        <v>-9.6631595721840113E-3</v>
      </c>
      <c r="L29" s="44">
        <f t="shared" si="60"/>
        <v>4.5036918270570343</v>
      </c>
      <c r="M29" s="42">
        <f t="shared" si="61"/>
        <v>5.0875291358534219E-2</v>
      </c>
      <c r="O29" s="46"/>
      <c r="P29" s="26"/>
      <c r="Q29" s="10">
        <f t="shared" si="62"/>
        <v>42311.108434461472</v>
      </c>
      <c r="R29" s="28">
        <f t="shared" si="63"/>
        <v>-2.3349772970182606E-2</v>
      </c>
      <c r="S29" s="26"/>
      <c r="U29" s="30"/>
      <c r="V29" s="26"/>
      <c r="X29" s="30"/>
      <c r="Y29" s="26"/>
      <c r="AA29" s="30"/>
      <c r="AB29" s="26"/>
      <c r="AD29" s="30"/>
    </row>
    <row r="30" spans="1:30" x14ac:dyDescent="0.2">
      <c r="A30" s="1" t="s">
        <v>3</v>
      </c>
      <c r="C30" t="s">
        <v>8</v>
      </c>
      <c r="D30" t="s">
        <v>9</v>
      </c>
      <c r="F30" s="5">
        <v>0.79200000000000004</v>
      </c>
      <c r="G30">
        <v>-1.9060037279999999E-4</v>
      </c>
      <c r="H30">
        <v>7.834108692</v>
      </c>
      <c r="I30" s="33">
        <f t="shared" si="64"/>
        <v>41102.273709718582</v>
      </c>
      <c r="J30" s="10">
        <v>41755.751958599998</v>
      </c>
      <c r="K30" s="48">
        <f t="shared" si="65"/>
        <v>1.5650017500087821E-2</v>
      </c>
      <c r="L30" s="44">
        <f t="shared" si="60"/>
        <v>4.4343268068979151</v>
      </c>
      <c r="M30" s="42">
        <f t="shared" si="61"/>
        <v>4.7169020553099003E-2</v>
      </c>
      <c r="O30" s="46"/>
      <c r="P30" s="26"/>
      <c r="Q30" s="10">
        <f t="shared" si="62"/>
        <v>41626.93165519349</v>
      </c>
      <c r="R30" s="28">
        <f t="shared" si="63"/>
        <v>3.0850912117264934E-3</v>
      </c>
      <c r="S30" s="26"/>
      <c r="U30" s="30"/>
      <c r="V30" s="26"/>
      <c r="X30" s="30"/>
      <c r="Y30" s="26"/>
      <c r="AA30" s="30"/>
      <c r="AB30" s="26"/>
      <c r="AD30" s="30"/>
    </row>
    <row r="31" spans="1:30" x14ac:dyDescent="0.2">
      <c r="A31" s="1" t="s">
        <v>3</v>
      </c>
      <c r="C31" t="s">
        <v>62</v>
      </c>
      <c r="D31" t="s">
        <v>6</v>
      </c>
      <c r="F31" s="5">
        <f>(F27+F29)/2</f>
        <v>0.67949999999999999</v>
      </c>
      <c r="I31" s="33">
        <f t="shared" ref="I31:K31" si="66">(I27+I29)/2</f>
        <v>41655.356951621201</v>
      </c>
      <c r="J31" s="10">
        <f t="shared" si="66"/>
        <v>41345.695823684218</v>
      </c>
      <c r="K31" s="48">
        <f t="shared" si="66"/>
        <v>-7.4895614106364758E-3</v>
      </c>
      <c r="L31" s="44">
        <f t="shared" si="60"/>
        <v>4.4939963002046772</v>
      </c>
      <c r="M31" s="42">
        <f>(M27+M29)/2</f>
        <v>5.0416033251944235E-2</v>
      </c>
      <c r="O31" s="46"/>
      <c r="P31" s="26"/>
      <c r="Q31" s="10">
        <f t="shared" ref="Q31:R31" si="67">(Q27+Q29)/2</f>
        <v>42216.131208003804</v>
      </c>
      <c r="R31" s="28">
        <f t="shared" si="67"/>
        <v>-2.1052623906282583E-2</v>
      </c>
      <c r="S31" s="26"/>
      <c r="U31" s="30"/>
      <c r="V31" s="26"/>
      <c r="X31" s="30"/>
      <c r="Y31" s="26"/>
      <c r="AA31" s="30"/>
      <c r="AB31" s="26"/>
      <c r="AD31" s="30"/>
    </row>
    <row r="32" spans="1:30" x14ac:dyDescent="0.2">
      <c r="A32" s="1" t="s">
        <v>3</v>
      </c>
      <c r="C32" t="s">
        <v>62</v>
      </c>
      <c r="D32" t="s">
        <v>9</v>
      </c>
      <c r="F32" s="5">
        <f>(F28+F30)/2</f>
        <v>0.77750000000000008</v>
      </c>
      <c r="I32" s="33">
        <f t="shared" ref="I32:J32" si="68">(I28+I30)/2</f>
        <v>41030.406643479291</v>
      </c>
      <c r="J32" s="10">
        <f t="shared" si="68"/>
        <v>41755.751958599998</v>
      </c>
      <c r="K32" s="48">
        <f>(K28+K30)/2</f>
        <v>1.7371147233556438E-2</v>
      </c>
      <c r="L32" s="44">
        <f t="shared" si="60"/>
        <v>4.4265734144552322</v>
      </c>
      <c r="M32" s="42">
        <f>(M28+M30)/2</f>
        <v>4.7694424858531426E-2</v>
      </c>
      <c r="O32" s="46"/>
      <c r="P32" s="26"/>
      <c r="Q32" s="10">
        <f t="shared" ref="Q32" si="69">(Q28+Q30)/2</f>
        <v>41560.908626846009</v>
      </c>
      <c r="R32" s="28">
        <f>(R28+R30)/2</f>
        <v>4.6662632718761478E-3</v>
      </c>
      <c r="S32" s="26"/>
      <c r="U32" s="30"/>
      <c r="V32" s="26"/>
      <c r="X32" s="30"/>
      <c r="Y32" s="26"/>
      <c r="AA32" s="30"/>
      <c r="AB32" s="26"/>
      <c r="AD32" s="30"/>
    </row>
    <row r="33" spans="1:30" x14ac:dyDescent="0.2">
      <c r="A33" s="1" t="s">
        <v>3</v>
      </c>
      <c r="C33" t="s">
        <v>62</v>
      </c>
      <c r="D33" t="s">
        <v>63</v>
      </c>
      <c r="F33" s="5">
        <f>AVERAGE(F27:F30)</f>
        <v>0.72849999999999993</v>
      </c>
      <c r="I33" s="33">
        <f t="shared" ref="I33:K33" si="70">AVERAGE(I27:I30)</f>
        <v>41342.881797550246</v>
      </c>
      <c r="J33" s="10">
        <f t="shared" si="70"/>
        <v>41550.723891142108</v>
      </c>
      <c r="K33" s="48">
        <f t="shared" si="70"/>
        <v>4.9407929114599815E-3</v>
      </c>
      <c r="L33" s="44">
        <f t="shared" si="60"/>
        <v>4.4602848573299552</v>
      </c>
      <c r="M33" s="42">
        <f>AVERAGE(M27:M30)</f>
        <v>4.9055229055237834E-2</v>
      </c>
      <c r="N33" s="46" t="s">
        <v>76</v>
      </c>
      <c r="O33" s="46"/>
      <c r="P33" s="26"/>
      <c r="Q33" s="10">
        <f t="shared" ref="Q33:R33" si="71">AVERAGE(Q27:Q30)</f>
        <v>41888.519917424899</v>
      </c>
      <c r="R33" s="28">
        <f t="shared" si="71"/>
        <v>-8.1931803172032164E-3</v>
      </c>
      <c r="S33" s="26"/>
      <c r="U33" s="30"/>
      <c r="V33" s="26"/>
      <c r="X33" s="30"/>
      <c r="Y33" s="26"/>
      <c r="AA33" s="30"/>
      <c r="AB33" s="26"/>
      <c r="AD33" s="30"/>
    </row>
    <row r="36" spans="1:30" x14ac:dyDescent="0.2">
      <c r="C36" t="s">
        <v>59</v>
      </c>
      <c r="D36" t="s">
        <v>4</v>
      </c>
      <c r="E36" s="1" t="s">
        <v>7</v>
      </c>
    </row>
    <row r="37" spans="1:30" x14ac:dyDescent="0.2">
      <c r="B37" s="45"/>
      <c r="C37" t="s">
        <v>60</v>
      </c>
      <c r="D37" t="s">
        <v>6</v>
      </c>
      <c r="E37" s="44">
        <v>0.20799999999999999</v>
      </c>
    </row>
    <row r="38" spans="1:30" x14ac:dyDescent="0.2">
      <c r="B38" s="45"/>
      <c r="C38" t="s">
        <v>64</v>
      </c>
      <c r="D38" t="s">
        <v>6</v>
      </c>
      <c r="E38" s="44">
        <v>0.28000000000000003</v>
      </c>
    </row>
    <row r="39" spans="1:30" x14ac:dyDescent="0.2">
      <c r="B39" s="42"/>
      <c r="C39" t="s">
        <v>61</v>
      </c>
      <c r="D39" t="s">
        <v>6</v>
      </c>
      <c r="E39" s="44">
        <v>0.33100000000000002</v>
      </c>
    </row>
    <row r="40" spans="1:30" x14ac:dyDescent="0.2">
      <c r="B40" s="45"/>
      <c r="C40" t="s">
        <v>191</v>
      </c>
      <c r="D40" t="s">
        <v>6</v>
      </c>
      <c r="E40" s="44">
        <v>0.48</v>
      </c>
    </row>
    <row r="41" spans="1:30" x14ac:dyDescent="0.2">
      <c r="C41" t="s">
        <v>60</v>
      </c>
      <c r="D41" t="s">
        <v>9</v>
      </c>
      <c r="E41" s="44">
        <v>0.39900000000000002</v>
      </c>
    </row>
    <row r="42" spans="1:30" x14ac:dyDescent="0.2">
      <c r="C42" t="s">
        <v>64</v>
      </c>
      <c r="D42" t="s">
        <v>9</v>
      </c>
      <c r="E42" s="44">
        <v>0.51100000000000001</v>
      </c>
    </row>
    <row r="43" spans="1:30" x14ac:dyDescent="0.2">
      <c r="C43" t="s">
        <v>61</v>
      </c>
      <c r="D43" t="s">
        <v>9</v>
      </c>
      <c r="E43" s="44">
        <v>0.58499999999999996</v>
      </c>
    </row>
    <row r="44" spans="1:30" x14ac:dyDescent="0.2">
      <c r="C44" t="s">
        <v>191</v>
      </c>
      <c r="D44" t="s">
        <v>9</v>
      </c>
      <c r="E44" s="44">
        <v>0.76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1"/>
  <sheetViews>
    <sheetView workbookViewId="0">
      <pane xSplit="4" ySplit="2" topLeftCell="E381" activePane="bottomRight" state="frozen"/>
      <selection pane="topRight" activeCell="E1" sqref="E1"/>
      <selection pane="bottomLeft" activeCell="A3" sqref="A3"/>
      <selection pane="bottomRight" activeCell="E424" sqref="E424:E431"/>
    </sheetView>
  </sheetViews>
  <sheetFormatPr defaultRowHeight="12" x14ac:dyDescent="0.2"/>
  <cols>
    <col min="1" max="1" width="10.140625" style="1" customWidth="1"/>
    <col min="2" max="2" width="8.7109375" bestFit="1" customWidth="1"/>
    <col min="3" max="3" width="11.28515625" customWidth="1"/>
    <col min="4" max="4" width="10.5703125" customWidth="1"/>
    <col min="5" max="5" width="8.5703125" style="10" customWidth="1"/>
    <col min="6" max="6" width="4.42578125" style="3" bestFit="1" customWidth="1"/>
    <col min="7" max="7" width="12.5703125" customWidth="1"/>
    <col min="8" max="8" width="11.85546875" style="15" bestFit="1" customWidth="1"/>
    <col min="9" max="9" width="8.7109375" style="16" customWidth="1"/>
    <col min="10" max="10" width="9.42578125" style="10" bestFit="1" customWidth="1"/>
    <col min="11" max="11" width="11.42578125" style="52" bestFit="1" customWidth="1"/>
    <col min="12" max="12" width="14.28515625" style="4" customWidth="1"/>
    <col min="13" max="13" width="9.42578125" style="4" bestFit="1" customWidth="1"/>
    <col min="14" max="15" width="8.42578125" style="1" bestFit="1" customWidth="1"/>
    <col min="16" max="16" width="2.5703125" style="25" customWidth="1"/>
    <col min="17" max="17" width="7.7109375" bestFit="1" customWidth="1"/>
    <col min="18" max="18" width="11.7109375" style="30" bestFit="1" customWidth="1"/>
    <col min="19" max="19" width="3.140625" style="26" customWidth="1"/>
    <col min="20" max="20" width="10.7109375" bestFit="1" customWidth="1"/>
    <col min="21" max="21" width="11.7109375" style="30" bestFit="1" customWidth="1"/>
    <col min="22" max="22" width="3.5703125" style="26" customWidth="1"/>
    <col min="23" max="23" width="10.7109375" bestFit="1" customWidth="1"/>
    <col min="24" max="24" width="11.7109375" style="30" bestFit="1" customWidth="1"/>
    <col min="25" max="25" width="3.5703125" style="26" customWidth="1"/>
    <col min="26" max="26" width="10.7109375" bestFit="1" customWidth="1"/>
    <col min="27" max="27" width="11.7109375" style="30" bestFit="1" customWidth="1"/>
    <col min="28" max="28" width="3.5703125" style="26" customWidth="1"/>
    <col min="29" max="29" width="10.7109375" bestFit="1" customWidth="1"/>
    <col min="30" max="30" width="11.7109375" style="30" bestFit="1" customWidth="1"/>
    <col min="31" max="31" width="3.5703125" style="26" customWidth="1"/>
    <col min="32" max="32" width="10.7109375" bestFit="1" customWidth="1"/>
    <col min="33" max="33" width="11.7109375" bestFit="1" customWidth="1"/>
  </cols>
  <sheetData>
    <row r="1" spans="1:33" ht="72" x14ac:dyDescent="0.2">
      <c r="A1" s="8" t="s">
        <v>56</v>
      </c>
      <c r="B1" s="8" t="s">
        <v>19</v>
      </c>
      <c r="C1" s="8" t="s">
        <v>96</v>
      </c>
      <c r="D1" s="8" t="s">
        <v>4</v>
      </c>
      <c r="E1" s="9" t="s">
        <v>98</v>
      </c>
      <c r="F1" s="13" t="s">
        <v>7</v>
      </c>
      <c r="G1" s="8" t="s">
        <v>57</v>
      </c>
      <c r="H1" s="14" t="s">
        <v>58</v>
      </c>
      <c r="I1" s="32" t="s">
        <v>193</v>
      </c>
      <c r="J1" s="38" t="s">
        <v>85</v>
      </c>
      <c r="K1" s="49" t="s">
        <v>67</v>
      </c>
      <c r="L1" s="39" t="s">
        <v>87</v>
      </c>
      <c r="M1" s="40" t="s">
        <v>86</v>
      </c>
      <c r="N1" s="8" t="s">
        <v>74</v>
      </c>
      <c r="O1" s="8" t="s">
        <v>75</v>
      </c>
      <c r="P1" s="24"/>
      <c r="Q1" s="9" t="s">
        <v>81</v>
      </c>
      <c r="R1" s="27" t="s">
        <v>67</v>
      </c>
      <c r="T1" s="9" t="s">
        <v>79</v>
      </c>
      <c r="U1" s="27" t="s">
        <v>67</v>
      </c>
      <c r="W1" s="9" t="s">
        <v>82</v>
      </c>
      <c r="X1" s="27" t="s">
        <v>67</v>
      </c>
      <c r="Z1" s="9" t="s">
        <v>80</v>
      </c>
      <c r="AA1" s="27" t="s">
        <v>67</v>
      </c>
      <c r="AC1" s="9" t="s">
        <v>83</v>
      </c>
      <c r="AD1" s="27" t="s">
        <v>67</v>
      </c>
      <c r="AF1" s="9" t="s">
        <v>84</v>
      </c>
      <c r="AG1" s="27" t="s">
        <v>67</v>
      </c>
    </row>
    <row r="2" spans="1:33" x14ac:dyDescent="0.2">
      <c r="I2" s="33"/>
      <c r="K2" s="48"/>
      <c r="L2" s="41"/>
      <c r="M2" s="41"/>
    </row>
    <row r="3" spans="1:33" x14ac:dyDescent="0.2">
      <c r="A3" s="1" t="s">
        <v>0</v>
      </c>
      <c r="B3" t="s">
        <v>11</v>
      </c>
      <c r="C3" t="s">
        <v>5</v>
      </c>
      <c r="D3" t="s">
        <v>6</v>
      </c>
      <c r="E3" s="10">
        <v>23104.578577</v>
      </c>
      <c r="F3" s="3">
        <v>0.28000000000000003</v>
      </c>
      <c r="G3">
        <v>-1.4135953209999999E-3</v>
      </c>
      <c r="H3" s="15">
        <v>3.7089551730000001</v>
      </c>
      <c r="I3" s="33">
        <f>-H3/G3</f>
        <v>2623.7743701473387</v>
      </c>
      <c r="J3" s="10">
        <v>2841.21</v>
      </c>
      <c r="K3" s="48">
        <f>(J3-I3)/J3</f>
        <v>7.6529235731488121E-2</v>
      </c>
      <c r="L3" s="44">
        <f>12*I3/$E$3</f>
        <v>1.3627295705410893</v>
      </c>
      <c r="M3" s="42">
        <f>-1/(G3*$E$3)</f>
        <v>3.0618002172627175E-2</v>
      </c>
      <c r="Q3" s="10">
        <f>(-0.1-$H3)/$G3</f>
        <v>2694.5159738541611</v>
      </c>
      <c r="R3" s="28">
        <f>($J3-Q3)/$J3</f>
        <v>5.1630828465984199E-2</v>
      </c>
      <c r="T3" s="10">
        <f>(-0.2-$H3)/$G3</f>
        <v>2765.257577560983</v>
      </c>
      <c r="U3" s="28">
        <f>($J3-T3)/$J3</f>
        <v>2.6732421200480437E-2</v>
      </c>
      <c r="W3" s="10">
        <f>(-0.3-$H3)/$G3</f>
        <v>2835.9991812678054</v>
      </c>
      <c r="X3" s="28">
        <f>($J3-W3)/$J3</f>
        <v>1.83401393497652E-3</v>
      </c>
      <c r="Z3" s="10">
        <f>(-0.4-$H3)/$G3</f>
        <v>2906.7407849746273</v>
      </c>
      <c r="AA3" s="28">
        <f>($J3-Z3)/$J3</f>
        <v>-2.3064393330527237E-2</v>
      </c>
      <c r="AC3" s="10">
        <f>(-0.5-$H3)/$G3</f>
        <v>2977.4823886814493</v>
      </c>
      <c r="AD3" s="28">
        <f>($J3-AC3)/$J3</f>
        <v>-4.7962800596030995E-2</v>
      </c>
    </row>
    <row r="4" spans="1:33" x14ac:dyDescent="0.2">
      <c r="A4" s="1" t="s">
        <v>0</v>
      </c>
      <c r="B4" t="s">
        <v>11</v>
      </c>
      <c r="C4" t="s">
        <v>5</v>
      </c>
      <c r="D4" t="s">
        <v>9</v>
      </c>
      <c r="F4" s="3">
        <v>0.59</v>
      </c>
      <c r="G4">
        <v>-1.290005361E-3</v>
      </c>
      <c r="H4" s="15">
        <v>3.9075025490000002</v>
      </c>
      <c r="I4" s="33">
        <f>-H4/G4</f>
        <v>3029.0591552045498</v>
      </c>
      <c r="J4" s="10">
        <v>3408</v>
      </c>
      <c r="K4" s="48">
        <f>(J4-I4)/J4</f>
        <v>0.1111915624399795</v>
      </c>
      <c r="L4" s="44">
        <f t="shared" ref="L4:L9" si="0">12*I4/$E$3</f>
        <v>1.5732253995162147</v>
      </c>
      <c r="M4" s="42">
        <f t="shared" ref="M4:M6" si="1">-1/(G4*$E$3)</f>
        <v>3.3551383519865544E-2</v>
      </c>
      <c r="Q4" s="10">
        <f t="shared" ref="Q4:Q6" si="2">(-0.1-$H4)/$G4</f>
        <v>3106.5782128947289</v>
      </c>
      <c r="R4" s="28">
        <f t="shared" ref="R4:R6" si="3">($J4-Q4)/$J4</f>
        <v>8.8445360066100667E-2</v>
      </c>
      <c r="T4" s="10">
        <f t="shared" ref="T4:T6" si="4">(-0.2-$H4)/$G4</f>
        <v>3184.097270584909</v>
      </c>
      <c r="U4" s="28">
        <f t="shared" ref="U4:U6" si="5">($J4-T4)/$J4</f>
        <v>6.5699157692221538E-2</v>
      </c>
      <c r="W4" s="10">
        <f t="shared" ref="W4:W6" si="6">(-0.3-$H4)/$G4</f>
        <v>3261.6163282750886</v>
      </c>
      <c r="X4" s="28">
        <f t="shared" ref="X4:X6" si="7">($J4-W4)/$J4</f>
        <v>4.2952955318342555E-2</v>
      </c>
      <c r="Z4" s="10">
        <f t="shared" ref="Z4:Z6" si="8">(-0.4-$H4)/$G4</f>
        <v>3339.1353859652686</v>
      </c>
      <c r="AA4" s="28">
        <f t="shared" ref="AA4:AA6" si="9">($J4-Z4)/$J4</f>
        <v>2.0206752944463439E-2</v>
      </c>
      <c r="AC4" s="10">
        <f t="shared" ref="AC4:AC6" si="10">(-0.5-$H4)/$G4</f>
        <v>3416.6544436554482</v>
      </c>
      <c r="AD4" s="28">
        <f t="shared" ref="AD4:AD6" si="11">($J4-AC4)/$J4</f>
        <v>-2.5394494294155448E-3</v>
      </c>
    </row>
    <row r="5" spans="1:33" x14ac:dyDescent="0.2">
      <c r="A5" s="1" t="s">
        <v>0</v>
      </c>
      <c r="B5" t="s">
        <v>11</v>
      </c>
      <c r="C5" t="s">
        <v>8</v>
      </c>
      <c r="D5" t="s">
        <v>6</v>
      </c>
      <c r="F5" s="3">
        <v>0.39</v>
      </c>
      <c r="G5">
        <v>-6.8994779030000003E-4</v>
      </c>
      <c r="H5" s="15">
        <v>1.6234735389999999</v>
      </c>
      <c r="I5" s="33">
        <f t="shared" ref="I5:I6" si="12">-H5/G5</f>
        <v>2353.0382469869037</v>
      </c>
      <c r="J5" s="10">
        <v>2841.21</v>
      </c>
      <c r="K5" s="48">
        <f t="shared" ref="K5:K6" si="13">(J5-I5)/J5</f>
        <v>0.17181825807071507</v>
      </c>
      <c r="L5" s="44">
        <f t="shared" si="0"/>
        <v>1.222115299343806</v>
      </c>
      <c r="M5" s="42">
        <f t="shared" si="1"/>
        <v>6.2731506960510941E-2</v>
      </c>
      <c r="Q5" s="10">
        <f t="shared" si="2"/>
        <v>2497.9767501691786</v>
      </c>
      <c r="R5" s="28">
        <f t="shared" si="3"/>
        <v>0.12080530824220015</v>
      </c>
      <c r="T5" s="10">
        <f t="shared" si="4"/>
        <v>2642.915253351453</v>
      </c>
      <c r="U5" s="28">
        <f t="shared" si="5"/>
        <v>6.979235841368539E-2</v>
      </c>
      <c r="W5" s="10">
        <f t="shared" si="6"/>
        <v>2787.8537565337283</v>
      </c>
      <c r="X5" s="28">
        <f t="shared" si="7"/>
        <v>1.8779408585170309E-2</v>
      </c>
      <c r="Z5" s="10">
        <f t="shared" si="8"/>
        <v>2932.7922597160027</v>
      </c>
      <c r="AA5" s="28">
        <f t="shared" si="9"/>
        <v>-3.2233541243344446E-2</v>
      </c>
      <c r="AC5" s="10">
        <f t="shared" si="10"/>
        <v>3077.7307628982776</v>
      </c>
      <c r="AD5" s="28">
        <f t="shared" si="11"/>
        <v>-8.3246491071859371E-2</v>
      </c>
    </row>
    <row r="6" spans="1:33" x14ac:dyDescent="0.2">
      <c r="A6" s="1" t="s">
        <v>0</v>
      </c>
      <c r="B6" t="s">
        <v>11</v>
      </c>
      <c r="C6" t="s">
        <v>8</v>
      </c>
      <c r="D6" t="s">
        <v>9</v>
      </c>
      <c r="F6" s="3">
        <v>0.47</v>
      </c>
      <c r="G6">
        <v>-8.9182949620000005E-4</v>
      </c>
      <c r="H6" s="15">
        <v>2.5298229179999998</v>
      </c>
      <c r="I6" s="33">
        <f t="shared" si="12"/>
        <v>2836.666569988246</v>
      </c>
      <c r="J6" s="10">
        <v>3408</v>
      </c>
      <c r="K6" s="48">
        <f t="shared" si="13"/>
        <v>0.16764478580157099</v>
      </c>
      <c r="L6" s="44">
        <f t="shared" si="0"/>
        <v>1.4733010050979622</v>
      </c>
      <c r="M6" s="42">
        <f t="shared" si="1"/>
        <v>4.8531097921757214E-2</v>
      </c>
      <c r="Q6" s="10">
        <f t="shared" si="2"/>
        <v>2948.7956265243783</v>
      </c>
      <c r="R6" s="28">
        <f t="shared" si="3"/>
        <v>0.13474306733439603</v>
      </c>
      <c r="T6" s="10">
        <f t="shared" si="4"/>
        <v>3060.9246830605107</v>
      </c>
      <c r="U6" s="28">
        <f t="shared" si="5"/>
        <v>0.10184134886722104</v>
      </c>
      <c r="W6" s="10">
        <f t="shared" si="6"/>
        <v>3173.0537395966421</v>
      </c>
      <c r="X6" s="28">
        <f t="shared" si="7"/>
        <v>6.8939630400046331E-2</v>
      </c>
      <c r="Z6" s="10">
        <f t="shared" si="8"/>
        <v>3285.1827961327745</v>
      </c>
      <c r="AA6" s="28">
        <f t="shared" si="9"/>
        <v>3.6037911932871348E-2</v>
      </c>
      <c r="AC6" s="10">
        <f t="shared" si="10"/>
        <v>3397.3118526689068</v>
      </c>
      <c r="AD6" s="28">
        <f t="shared" si="11"/>
        <v>3.1361934656963632E-3</v>
      </c>
    </row>
    <row r="7" spans="1:33" x14ac:dyDescent="0.2">
      <c r="A7" s="1" t="s">
        <v>0</v>
      </c>
      <c r="B7" t="s">
        <v>11</v>
      </c>
      <c r="C7" t="s">
        <v>62</v>
      </c>
      <c r="D7" t="s">
        <v>6</v>
      </c>
      <c r="F7" s="3">
        <f>(F3+F5)/2</f>
        <v>0.33500000000000002</v>
      </c>
      <c r="H7"/>
      <c r="I7" s="33">
        <f t="shared" ref="I7:K8" si="14">(I3+I5)/2</f>
        <v>2488.4063085671214</v>
      </c>
      <c r="J7" s="10">
        <f t="shared" si="14"/>
        <v>2841.21</v>
      </c>
      <c r="K7" s="48">
        <f t="shared" si="14"/>
        <v>0.1241737469011016</v>
      </c>
      <c r="L7" s="44">
        <f t="shared" si="0"/>
        <v>1.2924224349424478</v>
      </c>
      <c r="M7" s="2">
        <f>(M3+M5)/2</f>
        <v>4.6674754566569054E-2</v>
      </c>
      <c r="Q7" s="10">
        <f t="shared" ref="Q7:R7" si="15">(Q3+Q5)/2</f>
        <v>2596.2463620116696</v>
      </c>
      <c r="R7" s="28">
        <f t="shared" si="15"/>
        <v>8.6218068354092181E-2</v>
      </c>
      <c r="T7" s="10">
        <f t="shared" ref="T7:U7" si="16">(T3+T5)/2</f>
        <v>2704.0864154562178</v>
      </c>
      <c r="U7" s="28">
        <f t="shared" si="16"/>
        <v>4.8262389807082917E-2</v>
      </c>
      <c r="W7" s="10">
        <f t="shared" ref="W7:X7" si="17">(W3+W5)/2</f>
        <v>2811.9264689007668</v>
      </c>
      <c r="X7" s="28">
        <f t="shared" si="17"/>
        <v>1.0306711260073414E-2</v>
      </c>
      <c r="Z7" s="10">
        <f t="shared" ref="Z7:AA7" si="18">(Z3+Z5)/2</f>
        <v>2919.766522345315</v>
      </c>
      <c r="AA7" s="28">
        <f t="shared" si="18"/>
        <v>-2.764896728693584E-2</v>
      </c>
      <c r="AC7" s="10">
        <f t="shared" ref="AC7:AD7" si="19">(AC3+AC5)/2</f>
        <v>3027.6065757898632</v>
      </c>
      <c r="AD7" s="28">
        <f t="shared" si="19"/>
        <v>-6.560464583394518E-2</v>
      </c>
    </row>
    <row r="8" spans="1:33" x14ac:dyDescent="0.2">
      <c r="A8" s="1" t="s">
        <v>0</v>
      </c>
      <c r="B8" t="s">
        <v>11</v>
      </c>
      <c r="C8" t="s">
        <v>62</v>
      </c>
      <c r="D8" t="s">
        <v>9</v>
      </c>
      <c r="F8" s="3">
        <f>(F4+F6)/2</f>
        <v>0.53</v>
      </c>
      <c r="H8"/>
      <c r="I8" s="33">
        <f t="shared" si="14"/>
        <v>2932.8628625963979</v>
      </c>
      <c r="J8" s="10">
        <f t="shared" si="14"/>
        <v>3408</v>
      </c>
      <c r="K8" s="48">
        <f>(K4+K6)/2</f>
        <v>0.13941817412077526</v>
      </c>
      <c r="L8" s="44">
        <f t="shared" si="0"/>
        <v>1.5232632023070887</v>
      </c>
      <c r="M8" s="42">
        <f>(M4+M6)/2</f>
        <v>4.1041240720811376E-2</v>
      </c>
      <c r="Q8" s="10">
        <f t="shared" ref="Q8" si="20">(Q4+Q6)/2</f>
        <v>3027.6869197095539</v>
      </c>
      <c r="R8" s="28">
        <f>(R4+R6)/2</f>
        <v>0.11159421370024836</v>
      </c>
      <c r="T8" s="10">
        <f t="shared" ref="T8" si="21">(T4+T6)/2</f>
        <v>3122.5109768227098</v>
      </c>
      <c r="U8" s="28">
        <f>(U4+U6)/2</f>
        <v>8.3770253279721291E-2</v>
      </c>
      <c r="W8" s="10">
        <f t="shared" ref="W8" si="22">(W4+W6)/2</f>
        <v>3217.3350339358653</v>
      </c>
      <c r="X8" s="28">
        <f>(X4+X6)/2</f>
        <v>5.5946292859194446E-2</v>
      </c>
      <c r="Z8" s="10">
        <f t="shared" ref="Z8" si="23">(Z4+Z6)/2</f>
        <v>3312.1590910490213</v>
      </c>
      <c r="AA8" s="28">
        <f>(AA4+AA6)/2</f>
        <v>2.8122332438667394E-2</v>
      </c>
      <c r="AC8" s="10">
        <f t="shared" ref="AC8" si="24">(AC4+AC6)/2</f>
        <v>3406.9831481621777</v>
      </c>
      <c r="AD8" s="28">
        <f>(AD4+AD6)/2</f>
        <v>2.9837201814040919E-4</v>
      </c>
    </row>
    <row r="9" spans="1:33" x14ac:dyDescent="0.2">
      <c r="A9" s="1" t="s">
        <v>0</v>
      </c>
      <c r="B9" t="s">
        <v>11</v>
      </c>
      <c r="C9" t="s">
        <v>62</v>
      </c>
      <c r="D9" t="s">
        <v>63</v>
      </c>
      <c r="F9" s="3">
        <f>AVERAGE(F3:F6)</f>
        <v>0.4325</v>
      </c>
      <c r="H9"/>
      <c r="I9" s="33">
        <f t="shared" ref="I9:K9" si="25">AVERAGE(I3:I6)</f>
        <v>2710.6345855817599</v>
      </c>
      <c r="J9" s="10">
        <f t="shared" si="25"/>
        <v>3124.605</v>
      </c>
      <c r="K9" s="48">
        <f t="shared" si="25"/>
        <v>0.13179596051093845</v>
      </c>
      <c r="L9" s="44">
        <f t="shared" si="0"/>
        <v>1.4078428186247682</v>
      </c>
      <c r="M9" s="2">
        <f>AVERAGE(M3:M6)</f>
        <v>4.3857997643690222E-2</v>
      </c>
      <c r="O9" s="1" t="s">
        <v>77</v>
      </c>
      <c r="Q9" s="10">
        <f t="shared" ref="Q9:R9" si="26">AVERAGE(Q3:Q6)</f>
        <v>2811.9666408606117</v>
      </c>
      <c r="R9" s="28">
        <f t="shared" si="26"/>
        <v>9.8906141027170269E-2</v>
      </c>
      <c r="T9" s="10">
        <f t="shared" ref="T9:U9" si="27">AVERAGE(T3:T6)</f>
        <v>2913.2986961394636</v>
      </c>
      <c r="U9" s="28">
        <f t="shared" si="27"/>
        <v>6.6016321543402104E-2</v>
      </c>
      <c r="W9" s="10">
        <f t="shared" ref="W9:X9" si="28">AVERAGE(W3:W6)</f>
        <v>3014.6307514183163</v>
      </c>
      <c r="X9" s="28">
        <f t="shared" si="28"/>
        <v>3.3126502059633925E-2</v>
      </c>
      <c r="Z9" s="10">
        <f t="shared" ref="Z9:AA9" si="29">AVERAGE(Z3:Z6)</f>
        <v>3115.9628066971682</v>
      </c>
      <c r="AA9" s="28">
        <f t="shared" si="29"/>
        <v>2.3668257586577542E-4</v>
      </c>
      <c r="AC9" s="10">
        <f t="shared" ref="AC9:AD9" si="30">AVERAGE(AC3:AC6)</f>
        <v>3217.2948619760205</v>
      </c>
      <c r="AD9" s="28">
        <f t="shared" si="30"/>
        <v>-3.2653136907902391E-2</v>
      </c>
    </row>
    <row r="10" spans="1:33" x14ac:dyDescent="0.2">
      <c r="I10" s="33"/>
      <c r="K10" s="48"/>
      <c r="L10" s="41"/>
      <c r="M10" s="41"/>
    </row>
    <row r="11" spans="1:33" x14ac:dyDescent="0.2">
      <c r="A11" s="1" t="s">
        <v>0</v>
      </c>
      <c r="B11" t="s">
        <v>12</v>
      </c>
      <c r="C11" t="s">
        <v>5</v>
      </c>
      <c r="D11" t="s">
        <v>6</v>
      </c>
      <c r="E11" s="3">
        <v>23021.292871000001</v>
      </c>
      <c r="F11" s="3">
        <v>0.55000000000000004</v>
      </c>
      <c r="G11">
        <v>-2.2407306159999999E-3</v>
      </c>
      <c r="H11" s="15">
        <v>12.141796129999999</v>
      </c>
      <c r="I11" s="33">
        <f>-H11/G11</f>
        <v>5418.6773025285429</v>
      </c>
      <c r="J11" s="10">
        <v>5533.18</v>
      </c>
      <c r="K11" s="48">
        <f>(J11-I11)/J11</f>
        <v>2.0693832022717025E-2</v>
      </c>
      <c r="L11" s="44">
        <f>12*I11/$E$11</f>
        <v>2.8245211072508276</v>
      </c>
      <c r="M11" s="42">
        <f>-1/(G11*$E$11)</f>
        <v>1.9385662254367716E-2</v>
      </c>
      <c r="Q11" s="10">
        <f>(-0.1-$H11)/$G11</f>
        <v>5463.3056033541516</v>
      </c>
      <c r="R11" s="28">
        <f>($J11-Q11)/$J11</f>
        <v>1.2628252947825431E-2</v>
      </c>
      <c r="T11" s="10">
        <f>(-0.2-$H11)/$G11</f>
        <v>5507.9339041797602</v>
      </c>
      <c r="U11" s="28">
        <f>($J11-T11)/$J11</f>
        <v>4.5626738729338361E-3</v>
      </c>
      <c r="W11" s="10">
        <f>(-0.3-$H11)/$G11</f>
        <v>5552.5622050053698</v>
      </c>
      <c r="X11" s="28">
        <f>($J11-W11)/$J11</f>
        <v>-3.5029052019579232E-3</v>
      </c>
      <c r="Z11" s="10">
        <f>(-0.4-$H11)/$G11</f>
        <v>5597.1905058309785</v>
      </c>
      <c r="AA11" s="28">
        <f>($J11-Z11)/$J11</f>
        <v>-1.1568484276849518E-2</v>
      </c>
      <c r="AC11" s="10">
        <f>(-0.5-$H11)/$G11</f>
        <v>5641.8188066565872</v>
      </c>
      <c r="AD11" s="28">
        <f>($J11-AC11)/$J11</f>
        <v>-1.9634063351741112E-2</v>
      </c>
      <c r="AF11" s="10">
        <f>(-0.6-$H11)/$G11</f>
        <v>5686.4471074821959</v>
      </c>
      <c r="AG11" s="28">
        <f>($J11-AF11)/$J11</f>
        <v>-2.7699642426632708E-2</v>
      </c>
    </row>
    <row r="12" spans="1:33" x14ac:dyDescent="0.2">
      <c r="A12" s="1" t="s">
        <v>0</v>
      </c>
      <c r="B12" t="s">
        <v>12</v>
      </c>
      <c r="C12" t="s">
        <v>5</v>
      </c>
      <c r="D12" t="s">
        <v>9</v>
      </c>
      <c r="F12" s="3">
        <v>0.65</v>
      </c>
      <c r="G12">
        <v>-3.0528647399999998E-3</v>
      </c>
      <c r="H12" s="15">
        <v>17.449946780000001</v>
      </c>
      <c r="I12" s="33">
        <f>-H12/G12</f>
        <v>5715.9252918620959</v>
      </c>
      <c r="J12" s="10">
        <v>5955.48</v>
      </c>
      <c r="K12" s="48">
        <f>(J12-I12)/J12</f>
        <v>4.0224248614369226E-2</v>
      </c>
      <c r="L12" s="44">
        <f t="shared" ref="L12:L17" si="31">12*I12/$E$11</f>
        <v>2.9794635725584984</v>
      </c>
      <c r="M12" s="42">
        <f t="shared" ref="M12:M14" si="32">-1/(G12*$E$11)</f>
        <v>1.4228618240321161E-2</v>
      </c>
      <c r="Q12" s="10">
        <f t="shared" ref="Q12:Q14" si="33">(-0.1-$H12)/$G12</f>
        <v>5748.6814106281054</v>
      </c>
      <c r="R12" s="28">
        <f t="shared" ref="R12:R14" si="34">($J12-Q12)/$J12</f>
        <v>3.4724084267245325E-2</v>
      </c>
      <c r="T12" s="10">
        <f t="shared" ref="T12:T14" si="35">(-0.2-$H12)/$G12</f>
        <v>5781.437529394113</v>
      </c>
      <c r="U12" s="28">
        <f t="shared" ref="U12:U14" si="36">($J12-T12)/$J12</f>
        <v>2.9223919920121737E-2</v>
      </c>
      <c r="W12" s="10">
        <f t="shared" ref="W12:W14" si="37">(-0.3-$H12)/$G12</f>
        <v>5814.1936481601224</v>
      </c>
      <c r="X12" s="28">
        <f t="shared" ref="X12:X14" si="38">($J12-W12)/$J12</f>
        <v>2.3723755572997839E-2</v>
      </c>
      <c r="Z12" s="10">
        <f t="shared" ref="Z12:Z14" si="39">(-0.4-$H12)/$G12</f>
        <v>5846.94976692613</v>
      </c>
      <c r="AA12" s="28">
        <f t="shared" ref="AA12:AA14" si="40">($J12-Z12)/$J12</f>
        <v>1.8223591225874251E-2</v>
      </c>
      <c r="AC12" s="10">
        <f t="shared" ref="AC12:AC14" si="41">(-0.5-$H12)/$G12</f>
        <v>5879.7058856921394</v>
      </c>
      <c r="AD12" s="28">
        <f t="shared" ref="AD12:AD14" si="42">($J12-AC12)/$J12</f>
        <v>1.2723426878750353E-2</v>
      </c>
      <c r="AF12" s="10">
        <f t="shared" ref="AF12:AF14" si="43">(-0.6-$H12)/$G12</f>
        <v>5912.4620044581479</v>
      </c>
      <c r="AG12" s="28">
        <f t="shared" ref="AG12:AG14" si="44">($J12-AF12)/$J12</f>
        <v>7.2232625316266084E-3</v>
      </c>
    </row>
    <row r="13" spans="1:33" x14ac:dyDescent="0.2">
      <c r="A13" s="1" t="s">
        <v>0</v>
      </c>
      <c r="B13" t="s">
        <v>12</v>
      </c>
      <c r="C13" t="s">
        <v>8</v>
      </c>
      <c r="D13" t="s">
        <v>6</v>
      </c>
      <c r="F13" s="3">
        <v>0.53</v>
      </c>
      <c r="G13">
        <v>-2.175811463E-3</v>
      </c>
      <c r="H13" s="15">
        <v>11.74800383</v>
      </c>
      <c r="I13" s="33">
        <f t="shared" ref="I13:I14" si="45">-H13/G13</f>
        <v>5399.3666408034733</v>
      </c>
      <c r="J13" s="10">
        <v>5533.18</v>
      </c>
      <c r="K13" s="48">
        <f t="shared" ref="K13:K14" si="46">(J13-I13)/J13</f>
        <v>2.4183807357889497E-2</v>
      </c>
      <c r="L13" s="44">
        <f t="shared" si="31"/>
        <v>2.8144552980888782</v>
      </c>
      <c r="M13" s="42">
        <f t="shared" si="32"/>
        <v>1.9964067504684029E-2</v>
      </c>
      <c r="Q13" s="10">
        <f t="shared" si="33"/>
        <v>5445.3265052956476</v>
      </c>
      <c r="R13" s="28">
        <f t="shared" si="34"/>
        <v>1.587757757823759E-2</v>
      </c>
      <c r="T13" s="10">
        <f t="shared" si="35"/>
        <v>5491.286369787822</v>
      </c>
      <c r="U13" s="28">
        <f t="shared" si="36"/>
        <v>7.5713477985856811E-3</v>
      </c>
      <c r="W13" s="10">
        <f t="shared" si="37"/>
        <v>5537.2462342799972</v>
      </c>
      <c r="X13" s="28">
        <f t="shared" si="38"/>
        <v>-7.3488198106639105E-4</v>
      </c>
      <c r="Z13" s="10">
        <f t="shared" si="39"/>
        <v>5583.2060987721716</v>
      </c>
      <c r="AA13" s="28">
        <f t="shared" si="40"/>
        <v>-9.0411117607182984E-3</v>
      </c>
      <c r="AC13" s="10">
        <f t="shared" si="41"/>
        <v>5629.1659632643459</v>
      </c>
      <c r="AD13" s="28">
        <f t="shared" si="42"/>
        <v>-1.7347341540370206E-2</v>
      </c>
      <c r="AF13" s="10">
        <f t="shared" si="43"/>
        <v>5675.1258277565203</v>
      </c>
      <c r="AG13" s="28">
        <f t="shared" si="44"/>
        <v>-2.5653571320022116E-2</v>
      </c>
    </row>
    <row r="14" spans="1:33" x14ac:dyDescent="0.2">
      <c r="A14" s="1" t="s">
        <v>0</v>
      </c>
      <c r="B14" t="s">
        <v>12</v>
      </c>
      <c r="C14" t="s">
        <v>8</v>
      </c>
      <c r="D14" t="s">
        <v>9</v>
      </c>
      <c r="F14" s="3">
        <v>0.64</v>
      </c>
      <c r="G14">
        <v>-2.9882893520000002E-3</v>
      </c>
      <c r="H14" s="15">
        <v>17.089700480000001</v>
      </c>
      <c r="I14" s="33">
        <f t="shared" si="45"/>
        <v>5718.890799032637</v>
      </c>
      <c r="J14" s="10">
        <v>5955.48</v>
      </c>
      <c r="K14" s="48">
        <f t="shared" si="46"/>
        <v>3.9726302660299855E-2</v>
      </c>
      <c r="L14" s="44">
        <f t="shared" si="31"/>
        <v>2.9810093626340555</v>
      </c>
      <c r="M14" s="42">
        <f t="shared" si="32"/>
        <v>1.4536091324531585E-2</v>
      </c>
      <c r="Q14" s="10">
        <f t="shared" si="33"/>
        <v>5752.3547605908016</v>
      </c>
      <c r="R14" s="28">
        <f t="shared" si="34"/>
        <v>3.4107282605129734E-2</v>
      </c>
      <c r="T14" s="10">
        <f t="shared" si="35"/>
        <v>5785.8187221489652</v>
      </c>
      <c r="U14" s="28">
        <f t="shared" si="36"/>
        <v>2.8488262549959762E-2</v>
      </c>
      <c r="W14" s="10">
        <f t="shared" si="37"/>
        <v>5819.2826837071298</v>
      </c>
      <c r="X14" s="28">
        <f t="shared" si="38"/>
        <v>2.2869242494789641E-2</v>
      </c>
      <c r="Z14" s="10">
        <f t="shared" si="39"/>
        <v>5852.7466452652934</v>
      </c>
      <c r="AA14" s="28">
        <f t="shared" si="40"/>
        <v>1.7250222439619673E-2</v>
      </c>
      <c r="AC14" s="10">
        <f t="shared" si="41"/>
        <v>5886.2106068234589</v>
      </c>
      <c r="AD14" s="28">
        <f t="shared" si="42"/>
        <v>1.1631202384449396E-2</v>
      </c>
      <c r="AF14" s="10">
        <f t="shared" si="43"/>
        <v>5919.6745683816234</v>
      </c>
      <c r="AG14" s="28">
        <f t="shared" si="44"/>
        <v>6.0121823292792744E-3</v>
      </c>
    </row>
    <row r="15" spans="1:33" x14ac:dyDescent="0.2">
      <c r="A15" s="1" t="s">
        <v>0</v>
      </c>
      <c r="B15" t="s">
        <v>12</v>
      </c>
      <c r="C15" t="s">
        <v>62</v>
      </c>
      <c r="D15" t="s">
        <v>6</v>
      </c>
      <c r="F15" s="3">
        <f>(F11+F13)/2</f>
        <v>0.54</v>
      </c>
      <c r="H15"/>
      <c r="I15" s="33">
        <f t="shared" ref="I15:K15" si="47">(I11+I13)/2</f>
        <v>5409.0219716660085</v>
      </c>
      <c r="J15" s="10">
        <f t="shared" si="47"/>
        <v>5533.18</v>
      </c>
      <c r="K15" s="48">
        <f t="shared" si="47"/>
        <v>2.2438819690303261E-2</v>
      </c>
      <c r="L15" s="44">
        <f t="shared" si="31"/>
        <v>2.8194882026698536</v>
      </c>
      <c r="M15" s="2">
        <f>(M11+M13)/2</f>
        <v>1.9674864879525873E-2</v>
      </c>
      <c r="Q15" s="10">
        <f t="shared" ref="Q15:R15" si="48">(Q11+Q13)/2</f>
        <v>5454.3160543248996</v>
      </c>
      <c r="R15" s="28">
        <f t="shared" si="48"/>
        <v>1.4252915263031511E-2</v>
      </c>
      <c r="T15" s="10">
        <f t="shared" ref="T15:U15" si="49">(T11+T13)/2</f>
        <v>5499.6101369837907</v>
      </c>
      <c r="U15" s="28">
        <f t="shared" si="49"/>
        <v>6.0670108357597586E-3</v>
      </c>
      <c r="W15" s="10">
        <f t="shared" ref="W15:X15" si="50">(W11+W13)/2</f>
        <v>5544.9042196426835</v>
      </c>
      <c r="X15" s="28">
        <f t="shared" si="50"/>
        <v>-2.1188935915121571E-3</v>
      </c>
      <c r="Z15" s="10">
        <f t="shared" ref="Z15:AA15" si="51">(Z11+Z13)/2</f>
        <v>5590.1983023015746</v>
      </c>
      <c r="AA15" s="28">
        <f t="shared" si="51"/>
        <v>-1.0304798018783909E-2</v>
      </c>
      <c r="AC15" s="10">
        <f t="shared" ref="AC15:AD15" si="52">(AC11+AC13)/2</f>
        <v>5635.4923849604666</v>
      </c>
      <c r="AD15" s="28">
        <f t="shared" si="52"/>
        <v>-1.8490702446055659E-2</v>
      </c>
      <c r="AF15" s="10">
        <f t="shared" ref="AF15:AG15" si="53">(AF11+AF13)/2</f>
        <v>5680.7864676193585</v>
      </c>
      <c r="AG15" s="28">
        <f t="shared" si="53"/>
        <v>-2.6676606873327412E-2</v>
      </c>
    </row>
    <row r="16" spans="1:33" x14ac:dyDescent="0.2">
      <c r="A16" s="1" t="s">
        <v>0</v>
      </c>
      <c r="B16" t="s">
        <v>12</v>
      </c>
      <c r="C16" t="s">
        <v>62</v>
      </c>
      <c r="D16" t="s">
        <v>9</v>
      </c>
      <c r="F16" s="3">
        <f>(F12+F14)/2</f>
        <v>0.64500000000000002</v>
      </c>
      <c r="H16"/>
      <c r="I16" s="33">
        <f t="shared" ref="I16:J16" si="54">(I12+I14)/2</f>
        <v>5717.408045447366</v>
      </c>
      <c r="J16" s="10">
        <f t="shared" si="54"/>
        <v>5955.48</v>
      </c>
      <c r="K16" s="48">
        <f>(K12+K14)/2</f>
        <v>3.9975275637334537E-2</v>
      </c>
      <c r="L16" s="44">
        <f t="shared" si="31"/>
        <v>2.9802364675962769</v>
      </c>
      <c r="M16" s="42">
        <f>(M12+M14)/2</f>
        <v>1.4382354782426374E-2</v>
      </c>
      <c r="Q16" s="10">
        <f t="shared" ref="Q16" si="55">(Q12+Q14)/2</f>
        <v>5750.5180856094539</v>
      </c>
      <c r="R16" s="28">
        <f>(R12+R14)/2</f>
        <v>3.4415683436187533E-2</v>
      </c>
      <c r="T16" s="10">
        <f t="shared" ref="T16" si="56">(T12+T14)/2</f>
        <v>5783.6281257715391</v>
      </c>
      <c r="U16" s="28">
        <f>(U12+U14)/2</f>
        <v>2.8856091235040751E-2</v>
      </c>
      <c r="W16" s="10">
        <f t="shared" ref="W16" si="57">(W12+W14)/2</f>
        <v>5816.7381659336261</v>
      </c>
      <c r="X16" s="28">
        <f>(X12+X14)/2</f>
        <v>2.329649903389374E-2</v>
      </c>
      <c r="Z16" s="10">
        <f t="shared" ref="Z16" si="58">(Z12+Z14)/2</f>
        <v>5849.8482060957122</v>
      </c>
      <c r="AA16" s="28">
        <f>(AA12+AA14)/2</f>
        <v>1.7736906832746962E-2</v>
      </c>
      <c r="AC16" s="10">
        <f t="shared" ref="AC16" si="59">(AC12+AC14)/2</f>
        <v>5882.9582462577991</v>
      </c>
      <c r="AD16" s="28">
        <f>(AD12+AD14)/2</f>
        <v>1.2177314631599875E-2</v>
      </c>
      <c r="AF16" s="10">
        <f t="shared" ref="AF16" si="60">(AF12+AF14)/2</f>
        <v>5916.0682864198861</v>
      </c>
      <c r="AG16" s="28">
        <f>(AG12+AG14)/2</f>
        <v>6.6177224304529419E-3</v>
      </c>
    </row>
    <row r="17" spans="1:33" x14ac:dyDescent="0.2">
      <c r="A17" s="1" t="s">
        <v>0</v>
      </c>
      <c r="B17" t="s">
        <v>12</v>
      </c>
      <c r="C17" t="s">
        <v>62</v>
      </c>
      <c r="D17" t="s">
        <v>63</v>
      </c>
      <c r="F17" s="3">
        <f>AVERAGE(F11:F14)</f>
        <v>0.59250000000000003</v>
      </c>
      <c r="H17"/>
      <c r="I17" s="33">
        <f t="shared" ref="I17:K17" si="61">AVERAGE(I11:I14)</f>
        <v>5563.2150085566873</v>
      </c>
      <c r="J17" s="10">
        <f t="shared" si="61"/>
        <v>5744.33</v>
      </c>
      <c r="K17" s="48">
        <f t="shared" si="61"/>
        <v>3.1207047663818904E-2</v>
      </c>
      <c r="L17" s="44">
        <f t="shared" si="31"/>
        <v>2.899862335133065</v>
      </c>
      <c r="M17" s="2">
        <f>AVERAGE(M11:M14)</f>
        <v>1.7028609830976121E-2</v>
      </c>
      <c r="O17" s="1" t="s">
        <v>76</v>
      </c>
      <c r="Q17" s="10">
        <f t="shared" ref="Q17:R17" si="62">AVERAGE(Q11:Q14)</f>
        <v>5602.4170699671768</v>
      </c>
      <c r="R17" s="28">
        <f t="shared" si="62"/>
        <v>2.4334299349609519E-2</v>
      </c>
      <c r="T17" s="10">
        <f t="shared" ref="T17:U17" si="63">AVERAGE(T11:T14)</f>
        <v>5641.6191313776653</v>
      </c>
      <c r="U17" s="28">
        <f t="shared" si="63"/>
        <v>1.7461551035400254E-2</v>
      </c>
      <c r="W17" s="10">
        <f t="shared" ref="W17:X17" si="64">AVERAGE(W11:W14)</f>
        <v>5680.8211927881548</v>
      </c>
      <c r="X17" s="28">
        <f t="shared" si="64"/>
        <v>1.0588802721190792E-2</v>
      </c>
      <c r="Z17" s="10">
        <f t="shared" ref="Z17:AA17" si="65">AVERAGE(Z11:Z14)</f>
        <v>5720.0232541986425</v>
      </c>
      <c r="AA17" s="28">
        <f t="shared" si="65"/>
        <v>3.7160544069815269E-3</v>
      </c>
      <c r="AC17" s="10">
        <f t="shared" ref="AC17:AD17" si="66">AVERAGE(AC11:AC14)</f>
        <v>5759.2253156091319</v>
      </c>
      <c r="AD17" s="28">
        <f t="shared" si="66"/>
        <v>-3.1566939072278921E-3</v>
      </c>
      <c r="AF17" s="10">
        <f t="shared" ref="AF17:AG17" si="67">AVERAGE(AF11:AF14)</f>
        <v>5798.4273770196214</v>
      </c>
      <c r="AG17" s="28">
        <f t="shared" si="67"/>
        <v>-1.0029442221437236E-2</v>
      </c>
    </row>
    <row r="18" spans="1:33" x14ac:dyDescent="0.2">
      <c r="I18" s="33"/>
      <c r="K18" s="48"/>
      <c r="L18" s="41"/>
      <c r="M18" s="41"/>
    </row>
    <row r="19" spans="1:33" x14ac:dyDescent="0.2">
      <c r="A19" s="1" t="s">
        <v>0</v>
      </c>
      <c r="B19" t="s">
        <v>13</v>
      </c>
      <c r="C19" t="s">
        <v>5</v>
      </c>
      <c r="D19" t="s">
        <v>6</v>
      </c>
      <c r="E19" s="3">
        <v>10191.393038</v>
      </c>
      <c r="F19" s="5" t="s">
        <v>10</v>
      </c>
      <c r="G19" s="2" t="s">
        <v>10</v>
      </c>
      <c r="H19" s="2" t="s">
        <v>10</v>
      </c>
      <c r="I19" s="34" t="s">
        <v>10</v>
      </c>
      <c r="J19" s="19" t="s">
        <v>10</v>
      </c>
      <c r="K19" s="50" t="s">
        <v>10</v>
      </c>
      <c r="L19" s="44"/>
      <c r="M19" s="42"/>
      <c r="Q19" s="2"/>
      <c r="R19" s="29"/>
    </row>
    <row r="20" spans="1:33" x14ac:dyDescent="0.2">
      <c r="A20" s="1" t="s">
        <v>0</v>
      </c>
      <c r="B20" t="s">
        <v>13</v>
      </c>
      <c r="C20" t="s">
        <v>5</v>
      </c>
      <c r="D20" t="s">
        <v>9</v>
      </c>
      <c r="F20" s="3">
        <v>0.67</v>
      </c>
      <c r="G20">
        <v>-5.7855337440000003E-3</v>
      </c>
      <c r="H20" s="15">
        <v>11.615866779999999</v>
      </c>
      <c r="I20" s="33">
        <f>-H20/G20</f>
        <v>2007.7433291347506</v>
      </c>
      <c r="J20" s="10">
        <v>2007.27</v>
      </c>
      <c r="K20" s="48">
        <f>(J20-I20)/J20</f>
        <v>-2.3580740744925024E-4</v>
      </c>
      <c r="L20" s="44">
        <f>12*I20/$E$19</f>
        <v>2.3640458041195416</v>
      </c>
      <c r="M20" s="42">
        <f>-1/(G20*$E$19)</f>
        <v>1.6959889497799648E-2</v>
      </c>
      <c r="Q20" s="10"/>
      <c r="R20" s="28"/>
      <c r="T20" s="10"/>
      <c r="U20" s="28"/>
      <c r="W20" s="10"/>
      <c r="X20" s="28"/>
    </row>
    <row r="21" spans="1:33" x14ac:dyDescent="0.2">
      <c r="A21" s="1" t="s">
        <v>0</v>
      </c>
      <c r="B21" t="s">
        <v>13</v>
      </c>
      <c r="C21" t="s">
        <v>8</v>
      </c>
      <c r="D21" t="s">
        <v>6</v>
      </c>
      <c r="F21" s="3">
        <v>0.33</v>
      </c>
      <c r="G21">
        <v>-3.150360872E-3</v>
      </c>
      <c r="H21" s="15">
        <v>6.7566635670000004</v>
      </c>
      <c r="I21" s="33">
        <f t="shared" ref="I21:I22" si="68">-H21/G21</f>
        <v>2144.7268555968785</v>
      </c>
      <c r="J21" s="10">
        <v>2139.5100000000002</v>
      </c>
      <c r="K21" s="48">
        <f t="shared" ref="K21:K22" si="69">(J21-I21)/J21</f>
        <v>-2.4383413009886859E-3</v>
      </c>
      <c r="L21" s="44">
        <f t="shared" ref="L21:L25" si="70">12*I21/$E$19</f>
        <v>2.5253389964649249</v>
      </c>
      <c r="M21" s="42">
        <f t="shared" ref="M21:M22" si="71">-1/(G21*$E$19)</f>
        <v>3.114627719513877E-2</v>
      </c>
      <c r="Q21" s="10"/>
      <c r="R21" s="28"/>
      <c r="T21" s="10"/>
      <c r="U21" s="28"/>
      <c r="W21" s="10"/>
      <c r="X21" s="28"/>
    </row>
    <row r="22" spans="1:33" x14ac:dyDescent="0.2">
      <c r="A22" s="1" t="s">
        <v>0</v>
      </c>
      <c r="B22" t="s">
        <v>13</v>
      </c>
      <c r="C22" t="s">
        <v>8</v>
      </c>
      <c r="D22" t="s">
        <v>9</v>
      </c>
      <c r="F22" s="3">
        <v>0.7</v>
      </c>
      <c r="G22">
        <v>-5.48008783E-3</v>
      </c>
      <c r="H22" s="15">
        <v>10.968088270000001</v>
      </c>
      <c r="I22" s="33">
        <f t="shared" si="68"/>
        <v>2001.4438837926436</v>
      </c>
      <c r="J22" s="10">
        <v>2007.27</v>
      </c>
      <c r="K22" s="48">
        <f t="shared" si="69"/>
        <v>2.9025074889558133E-3</v>
      </c>
      <c r="L22" s="44">
        <f t="shared" si="70"/>
        <v>2.3566284330277365</v>
      </c>
      <c r="M22" s="42">
        <f t="shared" si="71"/>
        <v>1.7905189848760342E-2</v>
      </c>
      <c r="Q22" s="10"/>
      <c r="R22" s="28"/>
      <c r="T22" s="10"/>
      <c r="U22" s="28"/>
      <c r="W22" s="10"/>
      <c r="X22" s="28"/>
    </row>
    <row r="23" spans="1:33" x14ac:dyDescent="0.2">
      <c r="A23" s="1" t="s">
        <v>0</v>
      </c>
      <c r="B23" t="s">
        <v>13</v>
      </c>
      <c r="C23" s="87" t="s">
        <v>8</v>
      </c>
      <c r="D23" t="s">
        <v>6</v>
      </c>
      <c r="F23" s="3">
        <v>0.33</v>
      </c>
      <c r="H23"/>
      <c r="I23" s="33">
        <v>2144.7268555968785</v>
      </c>
      <c r="J23" s="10">
        <v>2139.5100000000002</v>
      </c>
      <c r="K23" s="48">
        <v>-2.4383413009886859E-3</v>
      </c>
      <c r="L23" s="44">
        <f t="shared" si="70"/>
        <v>2.5253389964649249</v>
      </c>
      <c r="M23" s="2">
        <f>M21</f>
        <v>3.114627719513877E-2</v>
      </c>
      <c r="Q23" s="10"/>
      <c r="R23" s="28"/>
    </row>
    <row r="24" spans="1:33" x14ac:dyDescent="0.2">
      <c r="A24" s="1" t="s">
        <v>0</v>
      </c>
      <c r="B24" t="s">
        <v>13</v>
      </c>
      <c r="C24" t="s">
        <v>62</v>
      </c>
      <c r="D24" t="s">
        <v>9</v>
      </c>
      <c r="F24" s="3">
        <f>(F20+F22)/2</f>
        <v>0.68500000000000005</v>
      </c>
      <c r="H24"/>
      <c r="I24" s="33">
        <f t="shared" ref="I24:J24" si="72">(I20+I22)/2</f>
        <v>2004.5936064636971</v>
      </c>
      <c r="J24" s="10">
        <f t="shared" si="72"/>
        <v>2007.27</v>
      </c>
      <c r="K24" s="48">
        <f>(K20+K22)/2</f>
        <v>1.3333500407532815E-3</v>
      </c>
      <c r="L24" s="44">
        <f t="shared" si="70"/>
        <v>2.3603371185736388</v>
      </c>
      <c r="M24" s="42">
        <f>(M20+M22)/2</f>
        <v>1.7432539673279995E-2</v>
      </c>
      <c r="Q24" s="10"/>
      <c r="R24" s="28"/>
    </row>
    <row r="25" spans="1:33" x14ac:dyDescent="0.2">
      <c r="A25" s="1" t="s">
        <v>0</v>
      </c>
      <c r="B25" t="s">
        <v>13</v>
      </c>
      <c r="C25" t="s">
        <v>62</v>
      </c>
      <c r="D25" t="s">
        <v>63</v>
      </c>
      <c r="F25" s="3">
        <f>AVERAGE(F20:F22)</f>
        <v>0.56666666666666665</v>
      </c>
      <c r="H25"/>
      <c r="I25" s="33">
        <f>AVERAGE(I20:I22)</f>
        <v>2051.3046895080911</v>
      </c>
      <c r="J25" s="10">
        <f t="shared" ref="J25" si="73">AVERAGE(J19:J22)</f>
        <v>2051.3500000000004</v>
      </c>
      <c r="K25" s="48">
        <f>AVERAGE(K20:K22)</f>
        <v>7.6119593505959E-5</v>
      </c>
      <c r="L25" s="44">
        <f t="shared" si="70"/>
        <v>2.4153377445374011</v>
      </c>
      <c r="M25" s="2">
        <f>AVERAGE(M20:M22)</f>
        <v>2.2003785513899587E-2</v>
      </c>
      <c r="Q25" s="10"/>
      <c r="R25" s="28"/>
    </row>
    <row r="26" spans="1:33" x14ac:dyDescent="0.2">
      <c r="I26" s="33"/>
      <c r="K26" s="48"/>
      <c r="L26" s="41"/>
      <c r="M26" s="41"/>
    </row>
    <row r="27" spans="1:33" x14ac:dyDescent="0.2">
      <c r="A27" s="1" t="s">
        <v>0</v>
      </c>
      <c r="B27" t="s">
        <v>14</v>
      </c>
      <c r="C27" t="s">
        <v>5</v>
      </c>
      <c r="D27" t="s">
        <v>6</v>
      </c>
      <c r="E27" s="3">
        <v>23095.887310999999</v>
      </c>
      <c r="F27" s="3">
        <v>0.3</v>
      </c>
      <c r="G27">
        <v>-1.00336114E-3</v>
      </c>
      <c r="H27" s="15">
        <v>6.8941436510000003</v>
      </c>
      <c r="I27" s="33">
        <f>-H27/G27</f>
        <v>6871.0490930513815</v>
      </c>
      <c r="J27" s="10">
        <v>6618.08</v>
      </c>
      <c r="K27" s="48">
        <f>(J27-I27)/J27</f>
        <v>-3.8223940032665306E-2</v>
      </c>
      <c r="L27" s="44">
        <f>12*I27/$E$27</f>
        <v>3.5700117517176513</v>
      </c>
      <c r="M27" s="42">
        <f>-1/(G27*$E$27)</f>
        <v>4.3152709657660174E-2</v>
      </c>
      <c r="Q27" s="10">
        <f>(-0.1-$H27)/$G27</f>
        <v>6970.7141049931433</v>
      </c>
      <c r="R27" s="28">
        <f>($J27-Q27)/$J27</f>
        <v>-5.3283445499773867E-2</v>
      </c>
      <c r="T27" s="10"/>
      <c r="U27" s="28"/>
      <c r="W27" s="10"/>
      <c r="X27" s="28"/>
    </row>
    <row r="28" spans="1:33" x14ac:dyDescent="0.2">
      <c r="A28" s="1" t="s">
        <v>0</v>
      </c>
      <c r="B28" t="s">
        <v>14</v>
      </c>
      <c r="C28" t="s">
        <v>5</v>
      </c>
      <c r="D28" t="s">
        <v>9</v>
      </c>
      <c r="F28" s="18">
        <v>0.33</v>
      </c>
      <c r="G28">
        <v>-1.5471574399999999E-3</v>
      </c>
      <c r="H28" s="15">
        <v>10.49369903</v>
      </c>
      <c r="I28" s="33">
        <f>-H28/G28</f>
        <v>6782.5670217505467</v>
      </c>
      <c r="J28" s="10">
        <v>6846.52</v>
      </c>
      <c r="K28" s="48">
        <f>(J28-I28)/J28</f>
        <v>9.340946677940578E-3</v>
      </c>
      <c r="L28" s="44">
        <f t="shared" ref="L28:L33" si="74">12*I28/$E$27</f>
        <v>3.5240388544086003</v>
      </c>
      <c r="M28" s="42">
        <f t="shared" ref="M28:M30" si="75">-1/(G28*$E$27)</f>
        <v>2.7985356135571387E-2</v>
      </c>
      <c r="Q28" s="10">
        <f t="shared" ref="Q28:Q30" si="76">(-0.1-$H28)/$G28</f>
        <v>6847.2016849170823</v>
      </c>
      <c r="R28" s="28">
        <f t="shared" ref="R28:R30" si="77">($J28-Q28)/$J28</f>
        <v>-9.9566629043928683E-5</v>
      </c>
      <c r="T28" s="10"/>
      <c r="U28" s="28"/>
      <c r="W28" s="10"/>
      <c r="X28" s="28"/>
    </row>
    <row r="29" spans="1:33" x14ac:dyDescent="0.2">
      <c r="A29" s="1" t="s">
        <v>0</v>
      </c>
      <c r="B29" t="s">
        <v>14</v>
      </c>
      <c r="C29" t="s">
        <v>8</v>
      </c>
      <c r="D29" t="s">
        <v>6</v>
      </c>
      <c r="F29" s="3">
        <v>0.39</v>
      </c>
      <c r="G29">
        <v>-1.193892642E-3</v>
      </c>
      <c r="H29" s="15">
        <v>7.9453541369999998</v>
      </c>
      <c r="I29" s="33">
        <f t="shared" ref="I29:I30" si="78">-H29/G29</f>
        <v>6654.9988311260568</v>
      </c>
      <c r="J29" s="10">
        <v>6618.08</v>
      </c>
      <c r="K29" s="48">
        <f t="shared" ref="K29:K30" si="79">(J29-I29)/J29</f>
        <v>-5.5784806357821043E-3</v>
      </c>
      <c r="L29" s="44">
        <f t="shared" si="74"/>
        <v>3.4577578639066768</v>
      </c>
      <c r="M29" s="42">
        <f t="shared" si="75"/>
        <v>3.6266034677679936E-2</v>
      </c>
      <c r="Q29" s="10">
        <f t="shared" si="76"/>
        <v>6738.7584561393087</v>
      </c>
      <c r="R29" s="28">
        <f t="shared" si="77"/>
        <v>-1.8234662642232908E-2</v>
      </c>
      <c r="T29" s="10"/>
      <c r="U29" s="28"/>
      <c r="W29" s="10"/>
      <c r="X29" s="28"/>
    </row>
    <row r="30" spans="1:33" x14ac:dyDescent="0.2">
      <c r="A30" s="1" t="s">
        <v>0</v>
      </c>
      <c r="B30" t="s">
        <v>14</v>
      </c>
      <c r="C30" t="s">
        <v>8</v>
      </c>
      <c r="D30" t="s">
        <v>9</v>
      </c>
      <c r="F30" s="3">
        <v>0.4</v>
      </c>
      <c r="G30">
        <v>-1.6533699630000001E-3</v>
      </c>
      <c r="H30" s="15">
        <v>11.06383318</v>
      </c>
      <c r="I30" s="33">
        <f t="shared" si="78"/>
        <v>6691.6863300969499</v>
      </c>
      <c r="J30" s="10">
        <v>6846.52</v>
      </c>
      <c r="K30" s="48">
        <f t="shared" si="79"/>
        <v>2.2614944512402004E-2</v>
      </c>
      <c r="L30" s="44">
        <f t="shared" si="74"/>
        <v>3.4768196986706976</v>
      </c>
      <c r="M30" s="42">
        <f t="shared" si="75"/>
        <v>2.6187576238312804E-2</v>
      </c>
      <c r="Q30" s="10">
        <f t="shared" si="76"/>
        <v>6752.1688610717783</v>
      </c>
      <c r="R30" s="28">
        <f t="shared" si="77"/>
        <v>1.3780889989107181E-2</v>
      </c>
      <c r="T30" s="10"/>
      <c r="U30" s="28"/>
      <c r="W30" s="10"/>
      <c r="X30" s="28"/>
    </row>
    <row r="31" spans="1:33" x14ac:dyDescent="0.2">
      <c r="A31" s="1" t="s">
        <v>0</v>
      </c>
      <c r="B31" t="s">
        <v>14</v>
      </c>
      <c r="C31" t="s">
        <v>62</v>
      </c>
      <c r="D31" t="s">
        <v>6</v>
      </c>
      <c r="F31" s="3">
        <f>(F27+F29)/2</f>
        <v>0.34499999999999997</v>
      </c>
      <c r="H31"/>
      <c r="I31" s="33">
        <f t="shared" ref="I31:K31" si="80">(I27+I29)/2</f>
        <v>6763.0239620887187</v>
      </c>
      <c r="J31" s="10">
        <f t="shared" si="80"/>
        <v>6618.08</v>
      </c>
      <c r="K31" s="48">
        <f t="shared" si="80"/>
        <v>-2.1901210334223705E-2</v>
      </c>
      <c r="L31" s="44">
        <f t="shared" si="74"/>
        <v>3.5138848078121638</v>
      </c>
      <c r="M31" s="2">
        <f>(M27+M29)/2</f>
        <v>3.9709372167670051E-2</v>
      </c>
      <c r="Q31" s="10">
        <f t="shared" ref="Q31:R31" si="81">(Q27+Q29)/2</f>
        <v>6854.736280566226</v>
      </c>
      <c r="R31" s="28">
        <f t="shared" si="81"/>
        <v>-3.5759054071003389E-2</v>
      </c>
      <c r="T31" s="10"/>
      <c r="U31" s="28"/>
      <c r="W31" s="10"/>
      <c r="X31" s="28"/>
    </row>
    <row r="32" spans="1:33" x14ac:dyDescent="0.2">
      <c r="A32" s="1" t="s">
        <v>0</v>
      </c>
      <c r="B32" t="s">
        <v>14</v>
      </c>
      <c r="C32" t="s">
        <v>62</v>
      </c>
      <c r="D32" t="s">
        <v>9</v>
      </c>
      <c r="F32" s="18">
        <f>(F28+F30)/2</f>
        <v>0.36499999999999999</v>
      </c>
      <c r="H32"/>
      <c r="I32" s="33">
        <f t="shared" ref="I32:J32" si="82">(I28+I30)/2</f>
        <v>6737.1266759237478</v>
      </c>
      <c r="J32" s="10">
        <f t="shared" si="82"/>
        <v>6846.52</v>
      </c>
      <c r="K32" s="48">
        <f>(K28+K30)/2</f>
        <v>1.5977945595171291E-2</v>
      </c>
      <c r="L32" s="44">
        <f t="shared" si="74"/>
        <v>3.5004292765396485</v>
      </c>
      <c r="M32" s="42">
        <f>(M28+M30)/2</f>
        <v>2.7086466186942097E-2</v>
      </c>
      <c r="Q32" s="10">
        <f t="shared" ref="Q32" si="83">(Q28+Q30)/2</f>
        <v>6799.6852729944303</v>
      </c>
      <c r="R32" s="28">
        <f>(R28+R30)/2</f>
        <v>6.8406616800316261E-3</v>
      </c>
      <c r="T32" s="10"/>
      <c r="U32" s="28"/>
      <c r="W32" s="10"/>
      <c r="X32" s="28"/>
    </row>
    <row r="33" spans="1:24" x14ac:dyDescent="0.2">
      <c r="A33" s="1" t="s">
        <v>0</v>
      </c>
      <c r="B33" t="s">
        <v>14</v>
      </c>
      <c r="C33" t="s">
        <v>62</v>
      </c>
      <c r="D33" t="s">
        <v>63</v>
      </c>
      <c r="F33" s="3">
        <f>AVERAGE(F27:F30)</f>
        <v>0.35499999999999998</v>
      </c>
      <c r="H33"/>
      <c r="I33" s="33">
        <f t="shared" ref="I33:K33" si="84">AVERAGE(I27:I30)</f>
        <v>6750.0753190062333</v>
      </c>
      <c r="J33" s="10">
        <f t="shared" si="84"/>
        <v>6732.3</v>
      </c>
      <c r="K33" s="48">
        <f t="shared" si="84"/>
        <v>-2.9616323695262079E-3</v>
      </c>
      <c r="L33" s="44">
        <f t="shared" si="74"/>
        <v>3.5071570421759066</v>
      </c>
      <c r="M33" s="2">
        <f>AVERAGE(M27:M30)</f>
        <v>3.3397919177306078E-2</v>
      </c>
      <c r="O33" s="1" t="s">
        <v>76</v>
      </c>
      <c r="Q33" s="10">
        <f t="shared" ref="Q33:R33" si="85">AVERAGE(Q27:Q30)</f>
        <v>6827.2107767803282</v>
      </c>
      <c r="R33" s="28">
        <f t="shared" si="85"/>
        <v>-1.445919619548588E-2</v>
      </c>
      <c r="T33" s="10"/>
      <c r="U33" s="28"/>
      <c r="W33" s="10"/>
      <c r="X33" s="28"/>
    </row>
    <row r="34" spans="1:24" x14ac:dyDescent="0.2">
      <c r="A34" s="1" t="s">
        <v>0</v>
      </c>
      <c r="B34" t="s">
        <v>14</v>
      </c>
      <c r="C34" t="s">
        <v>201</v>
      </c>
      <c r="D34" t="s">
        <v>9</v>
      </c>
      <c r="E34"/>
      <c r="F34" s="3">
        <v>0.7</v>
      </c>
      <c r="G34">
        <v>-2.2043399999999999E-3</v>
      </c>
      <c r="H34">
        <v>14.836024999999999</v>
      </c>
      <c r="I34" s="33">
        <f>-H34/G34</f>
        <v>6730.3705417494575</v>
      </c>
      <c r="J34" s="10">
        <v>6846.52</v>
      </c>
      <c r="K34" s="48">
        <f>(J34-I34)/J34</f>
        <v>1.6964743877260699E-2</v>
      </c>
      <c r="L34" s="44">
        <f>12*I34/23040</f>
        <v>3.5054013238278428</v>
      </c>
      <c r="M34" s="2">
        <f>-1/(G34*23040)</f>
        <v>1.9689692959243027E-2</v>
      </c>
      <c r="Q34" s="10">
        <f>(-0.1-H34)/G34</f>
        <v>6775.7355943275534</v>
      </c>
      <c r="R34" s="28">
        <f>(J34-Q34)/J34</f>
        <v>1.0338742262119597E-2</v>
      </c>
      <c r="T34" s="10"/>
      <c r="U34" s="28"/>
      <c r="W34" s="10"/>
      <c r="X34" s="28"/>
    </row>
    <row r="36" spans="1:24" x14ac:dyDescent="0.2">
      <c r="A36" s="1" t="s">
        <v>0</v>
      </c>
      <c r="B36" t="s">
        <v>15</v>
      </c>
      <c r="C36" t="s">
        <v>5</v>
      </c>
      <c r="D36" t="s">
        <v>6</v>
      </c>
      <c r="E36" s="3">
        <v>23034.266215</v>
      </c>
      <c r="F36" s="3">
        <v>0.56999999999999995</v>
      </c>
      <c r="G36">
        <v>-2.2965079509999998E-3</v>
      </c>
      <c r="H36" s="15">
        <v>6.7126193570000003</v>
      </c>
      <c r="I36" s="33">
        <f t="shared" ref="I36:I39" si="86">-H36/G36</f>
        <v>2922.9680454957852</v>
      </c>
      <c r="J36" s="10">
        <v>2964.51</v>
      </c>
      <c r="K36" s="48">
        <f t="shared" ref="K36:K39" si="87">(J36-I36)/J36</f>
        <v>1.4013093058959161E-2</v>
      </c>
      <c r="L36" s="44">
        <f>12*I36/$E$36</f>
        <v>1.5227581472991769</v>
      </c>
      <c r="M36" s="42">
        <f>-1/(G36*$E$36)</f>
        <v>1.8904172205534371E-2</v>
      </c>
      <c r="Q36" s="10">
        <f>(-0.1-$H36)/$G36</f>
        <v>2966.5124190114334</v>
      </c>
      <c r="R36" s="28">
        <f>($J36-Q36)/$J36</f>
        <v>-6.7546373985352584E-4</v>
      </c>
      <c r="T36" s="10">
        <f>(-0.2-$H36)/$G36</f>
        <v>3010.0567925270821</v>
      </c>
      <c r="U36" s="28">
        <f>($J36-T36)/$J36</f>
        <v>-1.5364020538666368E-2</v>
      </c>
      <c r="W36" s="10"/>
      <c r="X36" s="28"/>
    </row>
    <row r="37" spans="1:24" x14ac:dyDescent="0.2">
      <c r="A37" s="1" t="s">
        <v>0</v>
      </c>
      <c r="B37" t="s">
        <v>15</v>
      </c>
      <c r="C37" t="s">
        <v>5</v>
      </c>
      <c r="D37" t="s">
        <v>9</v>
      </c>
      <c r="F37" s="3">
        <v>0.72</v>
      </c>
      <c r="G37">
        <v>-2.5472087350000001E-3</v>
      </c>
      <c r="H37" s="15">
        <v>7.5415235819999999</v>
      </c>
      <c r="I37" s="33">
        <f t="shared" si="86"/>
        <v>2960.7010522441537</v>
      </c>
      <c r="J37" s="10">
        <v>3064.51</v>
      </c>
      <c r="K37" s="48">
        <f t="shared" si="87"/>
        <v>3.3874566490514457E-2</v>
      </c>
      <c r="L37" s="44">
        <f t="shared" ref="L37:L42" si="88">12*I37/$E$36</f>
        <v>1.542415646989163</v>
      </c>
      <c r="M37" s="42">
        <f t="shared" ref="M37:M39" si="89">-1/(G37*$E$36)</f>
        <v>1.7043590177969019E-2</v>
      </c>
      <c r="Q37" s="10">
        <f t="shared" ref="Q37:Q39" si="90">(-0.1-$H37)/$G37</f>
        <v>2999.9597115860233</v>
      </c>
      <c r="R37" s="28">
        <f t="shared" ref="R37:R39" si="91">($J37-Q37)/$J37</f>
        <v>2.1063820452201783E-2</v>
      </c>
      <c r="T37" s="10">
        <f t="shared" ref="T37:T39" si="92">(-0.2-$H37)/$G37</f>
        <v>3039.2183709278934</v>
      </c>
      <c r="U37" s="28">
        <f t="shared" ref="U37:U39" si="93">($J37-T37)/$J37</f>
        <v>8.2530744138889552E-3</v>
      </c>
      <c r="W37" s="10"/>
      <c r="X37" s="28"/>
    </row>
    <row r="38" spans="1:24" x14ac:dyDescent="0.2">
      <c r="A38" s="1" t="s">
        <v>0</v>
      </c>
      <c r="B38" t="s">
        <v>15</v>
      </c>
      <c r="C38" t="s">
        <v>8</v>
      </c>
      <c r="D38" t="s">
        <v>6</v>
      </c>
      <c r="F38" s="3">
        <v>0.64</v>
      </c>
      <c r="G38">
        <v>-2.3270238550000002E-3</v>
      </c>
      <c r="H38" s="15">
        <v>6.9806511530000002</v>
      </c>
      <c r="I38" s="33">
        <f t="shared" si="86"/>
        <v>2999.8193348989107</v>
      </c>
      <c r="J38" s="10">
        <v>2964.51</v>
      </c>
      <c r="K38" s="48">
        <f t="shared" si="87"/>
        <v>-1.1910681663718621E-2</v>
      </c>
      <c r="L38" s="44">
        <f t="shared" si="88"/>
        <v>1.5627948241452989</v>
      </c>
      <c r="M38" s="42">
        <f t="shared" si="89"/>
        <v>1.8656268470906106E-2</v>
      </c>
      <c r="Q38" s="10">
        <f t="shared" si="90"/>
        <v>3042.792680352647</v>
      </c>
      <c r="R38" s="28">
        <f t="shared" si="91"/>
        <v>-2.6406617064083714E-2</v>
      </c>
      <c r="T38" s="10">
        <f t="shared" si="92"/>
        <v>3085.7660258063834</v>
      </c>
      <c r="U38" s="28">
        <f t="shared" si="93"/>
        <v>-4.0902552464448808E-2</v>
      </c>
      <c r="W38" s="10"/>
      <c r="X38" s="28"/>
    </row>
    <row r="39" spans="1:24" x14ac:dyDescent="0.2">
      <c r="A39" s="1" t="s">
        <v>0</v>
      </c>
      <c r="B39" t="s">
        <v>15</v>
      </c>
      <c r="C39" t="s">
        <v>8</v>
      </c>
      <c r="D39" t="s">
        <v>9</v>
      </c>
      <c r="F39" s="3">
        <v>0.7</v>
      </c>
      <c r="G39">
        <v>-2.4622925809999999E-3</v>
      </c>
      <c r="H39" s="15">
        <v>7.3812466509999997</v>
      </c>
      <c r="I39" s="33">
        <f t="shared" si="86"/>
        <v>2997.7130695013861</v>
      </c>
      <c r="J39" s="10">
        <v>3064.51</v>
      </c>
      <c r="K39" s="48">
        <f t="shared" si="87"/>
        <v>2.1796936703947473E-2</v>
      </c>
      <c r="L39" s="44">
        <f t="shared" si="88"/>
        <v>1.5616975378443432</v>
      </c>
      <c r="M39" s="42">
        <f t="shared" si="89"/>
        <v>1.7631366033459567E-2</v>
      </c>
      <c r="Q39" s="10">
        <f t="shared" si="90"/>
        <v>3038.3256273962675</v>
      </c>
      <c r="R39" s="28">
        <f t="shared" si="91"/>
        <v>8.5443913068427753E-3</v>
      </c>
      <c r="T39" s="10">
        <f t="shared" si="92"/>
        <v>3078.9381852911492</v>
      </c>
      <c r="U39" s="28">
        <f t="shared" si="93"/>
        <v>-4.7081540902620712E-3</v>
      </c>
      <c r="W39" s="10"/>
      <c r="X39" s="28"/>
    </row>
    <row r="40" spans="1:24" x14ac:dyDescent="0.2">
      <c r="A40" s="1" t="s">
        <v>0</v>
      </c>
      <c r="B40" t="s">
        <v>15</v>
      </c>
      <c r="C40" t="s">
        <v>62</v>
      </c>
      <c r="D40" t="s">
        <v>6</v>
      </c>
      <c r="F40" s="3">
        <f>(F36+F38)/2</f>
        <v>0.60499999999999998</v>
      </c>
      <c r="H40"/>
      <c r="I40" s="33">
        <f t="shared" ref="I40:K40" si="94">(I36+I38)/2</f>
        <v>2961.393690197348</v>
      </c>
      <c r="J40" s="10">
        <f t="shared" si="94"/>
        <v>2964.51</v>
      </c>
      <c r="K40" s="48">
        <f t="shared" si="94"/>
        <v>1.0512056976202701E-3</v>
      </c>
      <c r="L40" s="44">
        <f t="shared" si="88"/>
        <v>1.5427764857222379</v>
      </c>
      <c r="M40" s="2">
        <f>(M36+M38)/2</f>
        <v>1.8780220338220237E-2</v>
      </c>
      <c r="Q40" s="10">
        <f t="shared" ref="Q40:R40" si="95">(Q36+Q38)/2</f>
        <v>3004.6525496820404</v>
      </c>
      <c r="R40" s="28">
        <f t="shared" si="95"/>
        <v>-1.3541040401968621E-2</v>
      </c>
      <c r="T40" s="10">
        <f t="shared" ref="T40:U40" si="96">(T36+T38)/2</f>
        <v>3047.9114091667325</v>
      </c>
      <c r="U40" s="28">
        <f t="shared" si="96"/>
        <v>-2.8133286501557588E-2</v>
      </c>
      <c r="W40" s="10"/>
      <c r="X40" s="28"/>
    </row>
    <row r="41" spans="1:24" x14ac:dyDescent="0.2">
      <c r="A41" s="1" t="s">
        <v>0</v>
      </c>
      <c r="B41" t="s">
        <v>15</v>
      </c>
      <c r="C41" t="s">
        <v>62</v>
      </c>
      <c r="D41" t="s">
        <v>9</v>
      </c>
      <c r="F41" s="3">
        <f>(F37+F39)/2</f>
        <v>0.71</v>
      </c>
      <c r="H41"/>
      <c r="I41" s="33">
        <f t="shared" ref="I41:J41" si="97">(I37+I39)/2</f>
        <v>2979.2070608727699</v>
      </c>
      <c r="J41" s="10">
        <f t="shared" si="97"/>
        <v>3064.51</v>
      </c>
      <c r="K41" s="48">
        <f>(K37+K39)/2</f>
        <v>2.7835751597230965E-2</v>
      </c>
      <c r="L41" s="44">
        <f t="shared" si="88"/>
        <v>1.5520565924167531</v>
      </c>
      <c r="M41" s="42">
        <f>(M37+M39)/2</f>
        <v>1.7337478105714295E-2</v>
      </c>
      <c r="Q41" s="10">
        <f t="shared" ref="Q41" si="98">(Q37+Q39)/2</f>
        <v>3019.1426694911452</v>
      </c>
      <c r="R41" s="28">
        <f>(R37+R39)/2</f>
        <v>1.4804105879522279E-2</v>
      </c>
      <c r="T41" s="10">
        <f t="shared" ref="T41" si="99">(T37+T39)/2</f>
        <v>3059.0782781095213</v>
      </c>
      <c r="U41" s="28">
        <f>(U37+U39)/2</f>
        <v>1.772460161813442E-3</v>
      </c>
      <c r="W41" s="10"/>
      <c r="X41" s="28"/>
    </row>
    <row r="42" spans="1:24" x14ac:dyDescent="0.2">
      <c r="A42" s="1" t="s">
        <v>0</v>
      </c>
      <c r="B42" t="s">
        <v>15</v>
      </c>
      <c r="C42" t="s">
        <v>62</v>
      </c>
      <c r="D42" t="s">
        <v>63</v>
      </c>
      <c r="F42" s="3">
        <f>AVERAGE(F36:F39)</f>
        <v>0.65749999999999997</v>
      </c>
      <c r="H42"/>
      <c r="I42" s="33">
        <f t="shared" ref="I42:K42" si="100">AVERAGE(I36:I39)</f>
        <v>2970.3003755350587</v>
      </c>
      <c r="J42" s="10">
        <f t="shared" si="100"/>
        <v>3014.51</v>
      </c>
      <c r="K42" s="48">
        <f t="shared" si="100"/>
        <v>1.4443478647425618E-2</v>
      </c>
      <c r="L42" s="44">
        <f t="shared" si="88"/>
        <v>1.5474165390694954</v>
      </c>
      <c r="M42" s="2">
        <f>AVERAGE(M36:M39)</f>
        <v>1.8058849221967266E-2</v>
      </c>
      <c r="Q42" s="10">
        <f t="shared" ref="Q42:R42" si="101">AVERAGE(Q36:Q39)</f>
        <v>3011.8976095865924</v>
      </c>
      <c r="R42" s="28">
        <f t="shared" si="101"/>
        <v>6.315327387768294E-4</v>
      </c>
      <c r="T42" s="10">
        <f t="shared" ref="T42:U42" si="102">AVERAGE(T36:T39)</f>
        <v>3053.4948436381273</v>
      </c>
      <c r="U42" s="28">
        <f t="shared" si="102"/>
        <v>-1.3180413169872073E-2</v>
      </c>
      <c r="W42" s="10"/>
      <c r="X42" s="28"/>
    </row>
    <row r="44" spans="1:24" x14ac:dyDescent="0.2">
      <c r="A44" s="1" t="s">
        <v>0</v>
      </c>
      <c r="B44" t="s">
        <v>16</v>
      </c>
      <c r="C44" t="s">
        <v>5</v>
      </c>
      <c r="D44" t="s">
        <v>6</v>
      </c>
      <c r="E44" s="3">
        <v>15395.472854</v>
      </c>
      <c r="F44" s="3">
        <v>0.37</v>
      </c>
      <c r="G44">
        <v>-2.0102792490000001E-3</v>
      </c>
      <c r="H44" s="15">
        <v>7.2218100989999998</v>
      </c>
      <c r="I44" s="33">
        <f t="shared" ref="I44:I47" si="103">-H44/G44</f>
        <v>3592.4412504344564</v>
      </c>
      <c r="J44" s="10">
        <v>3555.59</v>
      </c>
      <c r="K44" s="48">
        <f t="shared" ref="K44:K47" si="104">(J44-I44)/J44</f>
        <v>-1.0364313780401067E-2</v>
      </c>
      <c r="L44" s="44">
        <f>12*I44/$E$44</f>
        <v>2.8001280255586929</v>
      </c>
      <c r="M44" s="42">
        <f>-1/(G44*$E$44)</f>
        <v>3.2311013295988233E-2</v>
      </c>
    </row>
    <row r="45" spans="1:24" x14ac:dyDescent="0.2">
      <c r="A45" s="1" t="s">
        <v>0</v>
      </c>
      <c r="B45" t="s">
        <v>16</v>
      </c>
      <c r="C45" t="s">
        <v>5</v>
      </c>
      <c r="D45" t="s">
        <v>9</v>
      </c>
      <c r="F45" s="3">
        <v>0.56000000000000005</v>
      </c>
      <c r="G45">
        <v>-2.755672176E-3</v>
      </c>
      <c r="H45" s="15">
        <v>10.05905001</v>
      </c>
      <c r="I45" s="33">
        <f t="shared" si="103"/>
        <v>3650.307209111219</v>
      </c>
      <c r="J45" s="10">
        <v>3668.21</v>
      </c>
      <c r="K45" s="48">
        <f t="shared" si="104"/>
        <v>4.880525075931055E-3</v>
      </c>
      <c r="L45" s="44">
        <f t="shared" ref="L45:L50" si="105">12*I45/$E$44</f>
        <v>2.8452316421027435</v>
      </c>
      <c r="M45" s="42">
        <f t="shared" ref="M45:M47" si="106">-1/(G45*$E$44)</f>
        <v>2.3571076454156657E-2</v>
      </c>
    </row>
    <row r="46" spans="1:24" x14ac:dyDescent="0.2">
      <c r="A46" s="1" t="s">
        <v>0</v>
      </c>
      <c r="B46" t="s">
        <v>16</v>
      </c>
      <c r="C46" t="s">
        <v>8</v>
      </c>
      <c r="D46" t="s">
        <v>6</v>
      </c>
      <c r="F46" s="3">
        <v>0.37</v>
      </c>
      <c r="G46">
        <v>-1.5530722279999999E-3</v>
      </c>
      <c r="H46" s="15">
        <v>5.6578661649999997</v>
      </c>
      <c r="I46" s="33">
        <f t="shared" si="103"/>
        <v>3643.0154779639779</v>
      </c>
      <c r="J46" s="10">
        <v>3555.59</v>
      </c>
      <c r="K46" s="48">
        <f t="shared" si="104"/>
        <v>-2.4588177479399412E-2</v>
      </c>
      <c r="L46" s="44">
        <f t="shared" si="105"/>
        <v>2.8395481028833451</v>
      </c>
      <c r="M46" s="42">
        <f t="shared" si="106"/>
        <v>4.1823012717659799E-2</v>
      </c>
    </row>
    <row r="47" spans="1:24" x14ac:dyDescent="0.2">
      <c r="A47" s="1" t="s">
        <v>0</v>
      </c>
      <c r="B47" t="s">
        <v>16</v>
      </c>
      <c r="C47" t="s">
        <v>8</v>
      </c>
      <c r="D47" t="s">
        <v>9</v>
      </c>
      <c r="F47" s="3">
        <v>0.52</v>
      </c>
      <c r="G47">
        <v>-2.2373093039999999E-3</v>
      </c>
      <c r="H47" s="15">
        <v>8.1966168150000005</v>
      </c>
      <c r="I47" s="33">
        <f t="shared" si="103"/>
        <v>3663.6046702821027</v>
      </c>
      <c r="J47" s="10">
        <v>3668.21</v>
      </c>
      <c r="K47" s="48">
        <f t="shared" si="104"/>
        <v>1.2554705749936203E-3</v>
      </c>
      <c r="L47" s="44">
        <f t="shared" si="105"/>
        <v>2.8555963470756827</v>
      </c>
      <c r="M47" s="42">
        <f t="shared" si="106"/>
        <v>2.9032266315148818E-2</v>
      </c>
    </row>
    <row r="48" spans="1:24" x14ac:dyDescent="0.2">
      <c r="A48" s="1" t="s">
        <v>0</v>
      </c>
      <c r="B48" t="s">
        <v>16</v>
      </c>
      <c r="C48" t="s">
        <v>62</v>
      </c>
      <c r="D48" t="s">
        <v>6</v>
      </c>
      <c r="F48" s="3">
        <f>(F44+F46)/2</f>
        <v>0.37</v>
      </c>
      <c r="H48"/>
      <c r="I48" s="33">
        <f t="shared" ref="I48:K48" si="107">(I44+I46)/2</f>
        <v>3617.7283641992171</v>
      </c>
      <c r="J48" s="10">
        <f t="shared" si="107"/>
        <v>3555.59</v>
      </c>
      <c r="K48" s="48">
        <f t="shared" si="107"/>
        <v>-1.7476245629900237E-2</v>
      </c>
      <c r="L48" s="44">
        <f t="shared" si="105"/>
        <v>2.8198380642210186</v>
      </c>
      <c r="M48" s="2">
        <f>(M44+M46)/2</f>
        <v>3.7067013006824016E-2</v>
      </c>
    </row>
    <row r="49" spans="1:15" x14ac:dyDescent="0.2">
      <c r="A49" s="1" t="s">
        <v>0</v>
      </c>
      <c r="B49" t="s">
        <v>16</v>
      </c>
      <c r="C49" t="s">
        <v>62</v>
      </c>
      <c r="D49" t="s">
        <v>9</v>
      </c>
      <c r="F49" s="3">
        <f>(F45+F47)/2</f>
        <v>0.54</v>
      </c>
      <c r="H49"/>
      <c r="I49" s="33">
        <f t="shared" ref="I49:J49" si="108">(I45+I47)/2</f>
        <v>3656.9559396966606</v>
      </c>
      <c r="J49" s="10">
        <f t="shared" si="108"/>
        <v>3668.21</v>
      </c>
      <c r="K49" s="48">
        <f>(K45+K47)/2</f>
        <v>3.0679978254623376E-3</v>
      </c>
      <c r="L49" s="44">
        <f t="shared" si="105"/>
        <v>2.8504139945892124</v>
      </c>
      <c r="M49" s="42">
        <f>(M45+M47)/2</f>
        <v>2.6301671384652739E-2</v>
      </c>
    </row>
    <row r="50" spans="1:15" x14ac:dyDescent="0.2">
      <c r="A50" s="1" t="s">
        <v>0</v>
      </c>
      <c r="B50" t="s">
        <v>16</v>
      </c>
      <c r="C50" t="s">
        <v>62</v>
      </c>
      <c r="D50" t="s">
        <v>63</v>
      </c>
      <c r="F50" s="3">
        <f>AVERAGE(F44:F47)</f>
        <v>0.45500000000000002</v>
      </c>
      <c r="H50"/>
      <c r="I50" s="33">
        <f t="shared" ref="I50:K50" si="109">AVERAGE(I44:I47)</f>
        <v>3637.3421519479389</v>
      </c>
      <c r="J50" s="10">
        <f t="shared" si="109"/>
        <v>3611.8999999999996</v>
      </c>
      <c r="K50" s="48">
        <f t="shared" si="109"/>
        <v>-7.2041239022189512E-3</v>
      </c>
      <c r="L50" s="44">
        <f t="shared" si="105"/>
        <v>2.8351260294051159</v>
      </c>
      <c r="M50" s="2">
        <f>AVERAGE(M44:M47)</f>
        <v>3.1684342195738374E-2</v>
      </c>
      <c r="O50" s="1" t="s">
        <v>78</v>
      </c>
    </row>
    <row r="52" spans="1:15" x14ac:dyDescent="0.2">
      <c r="A52" s="1" t="s">
        <v>0</v>
      </c>
      <c r="B52" s="12" t="s">
        <v>17</v>
      </c>
      <c r="C52" t="s">
        <v>5</v>
      </c>
      <c r="D52" t="s">
        <v>6</v>
      </c>
      <c r="E52" s="3">
        <v>23148.252966</v>
      </c>
      <c r="F52" s="18">
        <v>0.16</v>
      </c>
      <c r="G52">
        <v>-3.8340557529999999E-4</v>
      </c>
      <c r="H52" s="15">
        <v>6.1360068679999999</v>
      </c>
      <c r="I52" s="33">
        <f t="shared" ref="I52:I55" si="110">-H52/G52</f>
        <v>16003.958375406546</v>
      </c>
      <c r="J52" s="10">
        <v>14028.95</v>
      </c>
      <c r="K52" s="48">
        <f t="shared" ref="K52:K55" si="111">(J52-I52)/J52</f>
        <v>-0.14078091200029549</v>
      </c>
      <c r="L52" s="44">
        <f>12*I52/$E$52</f>
        <v>8.2964144545576133</v>
      </c>
      <c r="M52" s="42">
        <f>-1/(G52*$E$52)</f>
        <v>0.11267390765461811</v>
      </c>
    </row>
    <row r="53" spans="1:15" x14ac:dyDescent="0.2">
      <c r="A53" s="1" t="s">
        <v>0</v>
      </c>
      <c r="B53" s="12" t="s">
        <v>17</v>
      </c>
      <c r="C53" t="s">
        <v>5</v>
      </c>
      <c r="D53" t="s">
        <v>9</v>
      </c>
      <c r="F53" s="18">
        <v>0.3</v>
      </c>
      <c r="G53">
        <v>-3.919298543E-4</v>
      </c>
      <c r="H53" s="15">
        <v>5.6021144229999997</v>
      </c>
      <c r="I53" s="33">
        <f t="shared" si="110"/>
        <v>14293.665975013733</v>
      </c>
      <c r="J53" s="10">
        <v>13541.44</v>
      </c>
      <c r="K53" s="48">
        <f t="shared" si="111"/>
        <v>-5.5549924898218556E-2</v>
      </c>
      <c r="L53" s="44">
        <f t="shared" ref="L53:L58" si="112">12*I53/$E$52</f>
        <v>7.4098028888874721</v>
      </c>
      <c r="M53" s="42">
        <f t="shared" ref="M53:M55" si="113">-1/(G53*$E$52)</f>
        <v>0.11022330631784671</v>
      </c>
    </row>
    <row r="54" spans="1:15" x14ac:dyDescent="0.2">
      <c r="A54" s="1" t="s">
        <v>0</v>
      </c>
      <c r="B54" s="12" t="s">
        <v>17</v>
      </c>
      <c r="C54" t="s">
        <v>8</v>
      </c>
      <c r="D54" t="s">
        <v>6</v>
      </c>
      <c r="F54" s="3">
        <v>0.34</v>
      </c>
      <c r="G54">
        <v>-4.4993605450000001E-4</v>
      </c>
      <c r="H54" s="15">
        <v>6.8935700850000003</v>
      </c>
      <c r="I54" s="33">
        <f t="shared" si="110"/>
        <v>15321.221795974121</v>
      </c>
      <c r="J54" s="10">
        <v>14028.95</v>
      </c>
      <c r="K54" s="48">
        <f t="shared" si="111"/>
        <v>-9.2114648350312758E-2</v>
      </c>
      <c r="L54" s="44">
        <f t="shared" si="112"/>
        <v>7.9424854144169732</v>
      </c>
      <c r="M54" s="42">
        <f t="shared" si="113"/>
        <v>9.6013208885037074E-2</v>
      </c>
    </row>
    <row r="55" spans="1:15" x14ac:dyDescent="0.2">
      <c r="A55" s="1" t="s">
        <v>0</v>
      </c>
      <c r="B55" s="12" t="s">
        <v>17</v>
      </c>
      <c r="C55" t="s">
        <v>8</v>
      </c>
      <c r="D55" t="s">
        <v>9</v>
      </c>
      <c r="F55" s="3">
        <v>0.44</v>
      </c>
      <c r="G55">
        <v>-4.822958078E-4</v>
      </c>
      <c r="H55" s="15">
        <v>6.8476052970000003</v>
      </c>
      <c r="I55" s="33">
        <f t="shared" si="110"/>
        <v>14197.936590482635</v>
      </c>
      <c r="J55" s="10">
        <v>13541.44</v>
      </c>
      <c r="K55" s="48">
        <f t="shared" si="111"/>
        <v>-4.8480559710240186E-2</v>
      </c>
      <c r="L55" s="44">
        <f t="shared" si="112"/>
        <v>7.3601770006590845</v>
      </c>
      <c r="M55" s="42">
        <f t="shared" si="113"/>
        <v>8.9571179527092565E-2</v>
      </c>
    </row>
    <row r="56" spans="1:15" x14ac:dyDescent="0.2">
      <c r="A56" s="1" t="s">
        <v>0</v>
      </c>
      <c r="B56" s="12" t="s">
        <v>17</v>
      </c>
      <c r="C56" t="s">
        <v>62</v>
      </c>
      <c r="D56" t="s">
        <v>6</v>
      </c>
      <c r="F56" s="3">
        <f>(F52+F54)/2</f>
        <v>0.25</v>
      </c>
      <c r="H56"/>
      <c r="I56" s="33">
        <f t="shared" ref="I56:K56" si="114">(I52+I54)/2</f>
        <v>15662.590085690334</v>
      </c>
      <c r="J56" s="10">
        <f t="shared" si="114"/>
        <v>14028.95</v>
      </c>
      <c r="K56" s="48">
        <f t="shared" si="114"/>
        <v>-0.11644778017530413</v>
      </c>
      <c r="L56" s="44">
        <f t="shared" si="112"/>
        <v>8.1194499344872941</v>
      </c>
      <c r="M56" s="2">
        <f>(M52+M54)/2</f>
        <v>0.10434355826982759</v>
      </c>
    </row>
    <row r="57" spans="1:15" x14ac:dyDescent="0.2">
      <c r="A57" s="1" t="s">
        <v>0</v>
      </c>
      <c r="B57" s="12" t="s">
        <v>17</v>
      </c>
      <c r="C57" t="s">
        <v>62</v>
      </c>
      <c r="D57" t="s">
        <v>9</v>
      </c>
      <c r="F57" s="18">
        <f>(F53+F55)/2</f>
        <v>0.37</v>
      </c>
      <c r="H57"/>
      <c r="I57" s="33">
        <f t="shared" ref="I57:J57" si="115">(I53+I55)/2</f>
        <v>14245.801282748183</v>
      </c>
      <c r="J57" s="10">
        <f t="shared" si="115"/>
        <v>13541.44</v>
      </c>
      <c r="K57" s="48">
        <f>(K53+K55)/2</f>
        <v>-5.2015242304229367E-2</v>
      </c>
      <c r="L57" s="44">
        <f t="shared" si="112"/>
        <v>7.3849899447732774</v>
      </c>
      <c r="M57" s="42">
        <f>(M53+M55)/2</f>
        <v>9.989724292246964E-2</v>
      </c>
    </row>
    <row r="58" spans="1:15" x14ac:dyDescent="0.2">
      <c r="A58" s="1" t="s">
        <v>0</v>
      </c>
      <c r="B58" s="12" t="s">
        <v>17</v>
      </c>
      <c r="C58" t="s">
        <v>62</v>
      </c>
      <c r="D58" t="s">
        <v>63</v>
      </c>
      <c r="F58" s="3">
        <f>AVERAGE(F52:F55)</f>
        <v>0.31</v>
      </c>
      <c r="H58"/>
      <c r="I58" s="33">
        <f t="shared" ref="I58:K58" si="116">AVERAGE(I52:I55)</f>
        <v>14954.195684219258</v>
      </c>
      <c r="J58" s="10">
        <f t="shared" si="116"/>
        <v>13785.195</v>
      </c>
      <c r="K58" s="48">
        <f t="shared" si="116"/>
        <v>-8.4231511239766743E-2</v>
      </c>
      <c r="L58" s="44">
        <f t="shared" si="112"/>
        <v>7.7522199396302849</v>
      </c>
      <c r="M58" s="2">
        <f>AVERAGE(M52:M55)</f>
        <v>0.1021204005961486</v>
      </c>
      <c r="O58" s="1" t="s">
        <v>77</v>
      </c>
    </row>
    <row r="59" spans="1:15" x14ac:dyDescent="0.2">
      <c r="B59" s="4"/>
      <c r="H59"/>
      <c r="I59" s="33"/>
      <c r="K59" s="48"/>
      <c r="L59" s="41"/>
      <c r="M59" s="41"/>
    </row>
    <row r="60" spans="1:15" x14ac:dyDescent="0.2">
      <c r="A60" s="1" t="s">
        <v>0</v>
      </c>
      <c r="B60" s="23" t="s">
        <v>17</v>
      </c>
      <c r="C60" t="s">
        <v>5</v>
      </c>
      <c r="D60" t="s">
        <v>186</v>
      </c>
      <c r="E60" s="3">
        <v>23148.252966</v>
      </c>
      <c r="F60" s="3">
        <v>0.56000000000000005</v>
      </c>
      <c r="G60">
        <v>-1.121989952E-3</v>
      </c>
      <c r="H60">
        <v>16.936870379999998</v>
      </c>
      <c r="I60" s="33">
        <f t="shared" ref="I60:I63" si="117">-H60/G60</f>
        <v>15095.385078813966</v>
      </c>
      <c r="J60" s="10">
        <v>14384.6315345</v>
      </c>
      <c r="K60" s="48">
        <f t="shared" ref="K60:K63" si="118">(J60-I60)/J60</f>
        <v>-4.9410618729391821E-2</v>
      </c>
      <c r="L60" s="44">
        <f>12*I60/$E$60</f>
        <v>7.8254121903640677</v>
      </c>
      <c r="M60" s="42">
        <f>-1/(G60*$E$60)</f>
        <v>3.8502844262207729E-2</v>
      </c>
    </row>
    <row r="61" spans="1:15" x14ac:dyDescent="0.2">
      <c r="A61" s="1" t="s">
        <v>0</v>
      </c>
      <c r="B61" s="23" t="s">
        <v>17</v>
      </c>
      <c r="C61" t="s">
        <v>5</v>
      </c>
      <c r="D61" t="s">
        <v>187</v>
      </c>
      <c r="F61" s="3">
        <v>0.77</v>
      </c>
      <c r="G61">
        <v>-1.1836638159999999E-3</v>
      </c>
      <c r="H61">
        <v>17.04549952</v>
      </c>
      <c r="I61" s="33">
        <f t="shared" si="117"/>
        <v>14400.625658730114</v>
      </c>
      <c r="J61" s="10">
        <v>14198.636536444446</v>
      </c>
      <c r="K61" s="48">
        <f t="shared" si="118"/>
        <v>-1.4225952031887762E-2</v>
      </c>
      <c r="L61" s="44">
        <f t="shared" ref="L61:L66" si="119">12*I61/$E$60</f>
        <v>7.4652505378518139</v>
      </c>
      <c r="M61" s="42">
        <f t="shared" ref="M61:M63" si="120">-1/(G61*$E$60)</f>
        <v>3.6496684110531204E-2</v>
      </c>
    </row>
    <row r="62" spans="1:15" x14ac:dyDescent="0.2">
      <c r="A62" s="1" t="s">
        <v>0</v>
      </c>
      <c r="B62" s="23" t="s">
        <v>17</v>
      </c>
      <c r="C62" t="s">
        <v>8</v>
      </c>
      <c r="D62" t="s">
        <v>186</v>
      </c>
      <c r="F62" s="3">
        <v>0.56999999999999995</v>
      </c>
      <c r="G62">
        <v>-9.1769171230000001E-4</v>
      </c>
      <c r="H62">
        <v>13.733905699999999</v>
      </c>
      <c r="I62" s="33">
        <f t="shared" si="117"/>
        <v>14965.707454825839</v>
      </c>
      <c r="J62" s="10">
        <v>14384.6315345</v>
      </c>
      <c r="K62" s="48">
        <f t="shared" si="118"/>
        <v>-4.0395606862239752E-2</v>
      </c>
      <c r="L62" s="44">
        <f t="shared" si="119"/>
        <v>7.7581876144903221</v>
      </c>
      <c r="M62" s="42">
        <f t="shared" si="120"/>
        <v>4.7074419226634141E-2</v>
      </c>
    </row>
    <row r="63" spans="1:15" x14ac:dyDescent="0.2">
      <c r="A63" s="1" t="s">
        <v>0</v>
      </c>
      <c r="B63" s="23" t="s">
        <v>17</v>
      </c>
      <c r="C63" t="s">
        <v>8</v>
      </c>
      <c r="D63" t="s">
        <v>187</v>
      </c>
      <c r="F63" s="3">
        <v>0.85</v>
      </c>
      <c r="G63">
        <v>-1.2321149E-3</v>
      </c>
      <c r="H63">
        <v>17.685170750000001</v>
      </c>
      <c r="I63" s="33">
        <f t="shared" si="117"/>
        <v>14353.50773698135</v>
      </c>
      <c r="J63" s="10">
        <v>14198.636536444446</v>
      </c>
      <c r="K63" s="48">
        <f t="shared" si="118"/>
        <v>-1.0907469892576425E-2</v>
      </c>
      <c r="L63" s="44">
        <f t="shared" si="119"/>
        <v>7.4408247178205729</v>
      </c>
      <c r="M63" s="42">
        <f t="shared" si="120"/>
        <v>3.506150634621652E-2</v>
      </c>
    </row>
    <row r="64" spans="1:15" x14ac:dyDescent="0.2">
      <c r="A64" s="1" t="s">
        <v>0</v>
      </c>
      <c r="B64" s="23" t="s">
        <v>17</v>
      </c>
      <c r="C64" t="s">
        <v>62</v>
      </c>
      <c r="D64" t="s">
        <v>186</v>
      </c>
      <c r="F64" s="3">
        <f>(F60+F62)/2</f>
        <v>0.56499999999999995</v>
      </c>
      <c r="H64"/>
      <c r="I64" s="33">
        <f t="shared" ref="I64:K64" si="121">(I60+I62)/2</f>
        <v>15030.546266819903</v>
      </c>
      <c r="J64" s="10">
        <f t="shared" si="121"/>
        <v>14384.6315345</v>
      </c>
      <c r="K64" s="48">
        <f t="shared" si="121"/>
        <v>-4.4903112795815783E-2</v>
      </c>
      <c r="L64" s="44">
        <f t="shared" si="119"/>
        <v>7.7917999024271953</v>
      </c>
      <c r="M64" s="2">
        <f>(M60+M62)/2</f>
        <v>4.2788631744420935E-2</v>
      </c>
    </row>
    <row r="65" spans="1:24" x14ac:dyDescent="0.2">
      <c r="A65" s="1" t="s">
        <v>0</v>
      </c>
      <c r="B65" s="23" t="s">
        <v>17</v>
      </c>
      <c r="C65" t="s">
        <v>62</v>
      </c>
      <c r="D65" t="s">
        <v>187</v>
      </c>
      <c r="F65" s="3">
        <f>(F61+F63)/2</f>
        <v>0.81</v>
      </c>
      <c r="H65"/>
      <c r="I65" s="33">
        <f t="shared" ref="I65:J65" si="122">(I61+I63)/2</f>
        <v>14377.066697855731</v>
      </c>
      <c r="J65" s="10">
        <f t="shared" si="122"/>
        <v>14198.636536444446</v>
      </c>
      <c r="K65" s="48">
        <f>(K61+K63)/2</f>
        <v>-1.2566710962232094E-2</v>
      </c>
      <c r="L65" s="44">
        <f t="shared" si="119"/>
        <v>7.4530376278361938</v>
      </c>
      <c r="M65" s="42">
        <f>(M61+M63)/2</f>
        <v>3.5779095228373858E-2</v>
      </c>
    </row>
    <row r="66" spans="1:24" x14ac:dyDescent="0.2">
      <c r="A66" s="1" t="s">
        <v>0</v>
      </c>
      <c r="B66" s="23" t="s">
        <v>17</v>
      </c>
      <c r="C66" t="s">
        <v>62</v>
      </c>
      <c r="D66" t="s">
        <v>63</v>
      </c>
      <c r="F66" s="3">
        <f>AVERAGE(F60:F63)</f>
        <v>0.6875</v>
      </c>
      <c r="H66"/>
      <c r="I66" s="33">
        <f t="shared" ref="I66:K66" si="123">AVERAGE(I60:I63)</f>
        <v>14703.806482337817</v>
      </c>
      <c r="J66" s="10">
        <f t="shared" si="123"/>
        <v>14291.634035472223</v>
      </c>
      <c r="K66" s="48">
        <f t="shared" si="123"/>
        <v>-2.8734911879023939E-2</v>
      </c>
      <c r="L66" s="44">
        <f t="shared" si="119"/>
        <v>7.6224187651316946</v>
      </c>
      <c r="M66" s="2">
        <f>AVERAGE(M60:M63)</f>
        <v>3.9283863486397397E-2</v>
      </c>
      <c r="O66" s="1" t="s">
        <v>77</v>
      </c>
    </row>
    <row r="68" spans="1:24" x14ac:dyDescent="0.2">
      <c r="A68" s="1" t="s">
        <v>0</v>
      </c>
      <c r="B68" t="s">
        <v>18</v>
      </c>
      <c r="C68" t="s">
        <v>5</v>
      </c>
      <c r="D68" t="s">
        <v>6</v>
      </c>
      <c r="E68" s="3">
        <v>23127.376215</v>
      </c>
      <c r="F68" s="3">
        <v>0.32</v>
      </c>
      <c r="G68">
        <v>-6.0238013400000002E-4</v>
      </c>
      <c r="H68" s="15">
        <v>6.1629201760000001</v>
      </c>
      <c r="I68" s="33">
        <f t="shared" ref="I68:I71" si="124">-H68/G68</f>
        <v>10230.948579057887</v>
      </c>
      <c r="J68" s="10">
        <v>10408.49</v>
      </c>
      <c r="K68" s="48">
        <f t="shared" ref="K68:K71" si="125">(J68-I68)/J68</f>
        <v>1.705736576026997E-2</v>
      </c>
      <c r="L68" s="44">
        <f>12*I68/$E$68</f>
        <v>5.308487301255874</v>
      </c>
      <c r="M68" s="42">
        <f>-1/(G68*$E$68)</f>
        <v>7.1779923987015284E-2</v>
      </c>
    </row>
    <row r="69" spans="1:24" x14ac:dyDescent="0.2">
      <c r="A69" s="1" t="s">
        <v>0</v>
      </c>
      <c r="B69" t="s">
        <v>18</v>
      </c>
      <c r="C69" t="s">
        <v>5</v>
      </c>
      <c r="D69" t="s">
        <v>9</v>
      </c>
      <c r="F69" s="3">
        <v>0.51</v>
      </c>
      <c r="G69">
        <v>-7.8358316190000005E-4</v>
      </c>
      <c r="H69" s="15">
        <v>7.573256175</v>
      </c>
      <c r="I69" s="33">
        <f t="shared" si="124"/>
        <v>9664.9041776710492</v>
      </c>
      <c r="J69" s="10">
        <v>9747.68</v>
      </c>
      <c r="K69" s="48">
        <f t="shared" si="125"/>
        <v>8.4918485556513042E-3</v>
      </c>
      <c r="L69" s="44">
        <f t="shared" ref="L69:L74" si="126">12*I69/$E$68</f>
        <v>5.0147863317426724</v>
      </c>
      <c r="M69" s="42">
        <f t="shared" ref="M69:M71" si="127">-1/(G69*$E$68)</f>
        <v>5.5180869539060061E-2</v>
      </c>
    </row>
    <row r="70" spans="1:24" x14ac:dyDescent="0.2">
      <c r="A70" s="1" t="s">
        <v>0</v>
      </c>
      <c r="B70" t="s">
        <v>18</v>
      </c>
      <c r="C70" t="s">
        <v>8</v>
      </c>
      <c r="D70" t="s">
        <v>6</v>
      </c>
      <c r="F70" s="3">
        <v>0.42</v>
      </c>
      <c r="G70">
        <v>-5.7676760250000003E-4</v>
      </c>
      <c r="H70" s="15">
        <v>6.0008734510000004</v>
      </c>
      <c r="I70" s="33">
        <f t="shared" si="124"/>
        <v>10404.317830941276</v>
      </c>
      <c r="J70" s="10">
        <v>10408.49</v>
      </c>
      <c r="K70" s="48">
        <f t="shared" si="125"/>
        <v>4.0084287526084372E-4</v>
      </c>
      <c r="L70" s="44">
        <f t="shared" si="126"/>
        <v>5.3984426426339995</v>
      </c>
      <c r="M70" s="42">
        <f t="shared" si="127"/>
        <v>7.4967456636588881E-2</v>
      </c>
    </row>
    <row r="71" spans="1:24" x14ac:dyDescent="0.2">
      <c r="A71" s="1" t="s">
        <v>0</v>
      </c>
      <c r="B71" t="s">
        <v>18</v>
      </c>
      <c r="C71" t="s">
        <v>8</v>
      </c>
      <c r="D71" t="s">
        <v>9</v>
      </c>
      <c r="F71" s="3">
        <v>0.56999999999999995</v>
      </c>
      <c r="G71">
        <v>-8.7979761859999998E-4</v>
      </c>
      <c r="H71" s="15">
        <v>8.649728863</v>
      </c>
      <c r="I71" s="33">
        <f t="shared" si="124"/>
        <v>9831.4983811437196</v>
      </c>
      <c r="J71" s="10">
        <v>9747.68</v>
      </c>
      <c r="K71" s="48">
        <f t="shared" si="125"/>
        <v>-8.598803114558469E-3</v>
      </c>
      <c r="L71" s="44">
        <f t="shared" si="126"/>
        <v>5.1012263335434582</v>
      </c>
      <c r="M71" s="42">
        <f t="shared" si="127"/>
        <v>4.9146302872031991E-2</v>
      </c>
    </row>
    <row r="72" spans="1:24" x14ac:dyDescent="0.2">
      <c r="A72" s="1" t="s">
        <v>0</v>
      </c>
      <c r="B72" t="s">
        <v>18</v>
      </c>
      <c r="C72" t="s">
        <v>62</v>
      </c>
      <c r="D72" t="s">
        <v>6</v>
      </c>
      <c r="F72" s="3">
        <f>(F68+F70)/2</f>
        <v>0.37</v>
      </c>
      <c r="H72"/>
      <c r="I72" s="33">
        <f t="shared" ref="I72:K72" si="128">(I68+I70)/2</f>
        <v>10317.633204999582</v>
      </c>
      <c r="J72" s="10">
        <f t="shared" si="128"/>
        <v>10408.49</v>
      </c>
      <c r="K72" s="48">
        <f t="shared" si="128"/>
        <v>8.7291043177654074E-3</v>
      </c>
      <c r="L72" s="44">
        <f t="shared" si="126"/>
        <v>5.3534649719449368</v>
      </c>
      <c r="M72" s="2">
        <f>(M68+M70)/2</f>
        <v>7.3373690311802076E-2</v>
      </c>
    </row>
    <row r="73" spans="1:24" x14ac:dyDescent="0.2">
      <c r="A73" s="1" t="s">
        <v>0</v>
      </c>
      <c r="B73" t="s">
        <v>18</v>
      </c>
      <c r="C73" t="s">
        <v>62</v>
      </c>
      <c r="D73" t="s">
        <v>9</v>
      </c>
      <c r="F73" s="3">
        <f>(F69+F71)/2</f>
        <v>0.54</v>
      </c>
      <c r="H73"/>
      <c r="I73" s="33">
        <f t="shared" ref="I73:J73" si="129">(I69+I71)/2</f>
        <v>9748.2012794073853</v>
      </c>
      <c r="J73" s="10">
        <f t="shared" si="129"/>
        <v>9747.68</v>
      </c>
      <c r="K73" s="48">
        <f>(K69+K71)/2</f>
        <v>-5.3477279453582362E-5</v>
      </c>
      <c r="L73" s="44">
        <f t="shared" si="126"/>
        <v>5.0580063326430658</v>
      </c>
      <c r="M73" s="42">
        <f>(M69+M71)/2</f>
        <v>5.2163586205546023E-2</v>
      </c>
    </row>
    <row r="74" spans="1:24" x14ac:dyDescent="0.2">
      <c r="A74" s="1" t="s">
        <v>0</v>
      </c>
      <c r="B74" t="s">
        <v>18</v>
      </c>
      <c r="C74" t="s">
        <v>62</v>
      </c>
      <c r="D74" t="s">
        <v>63</v>
      </c>
      <c r="F74" s="3">
        <f>AVERAGE(F68:F71)</f>
        <v>0.45499999999999996</v>
      </c>
      <c r="H74"/>
      <c r="I74" s="33">
        <f t="shared" ref="I74:K74" si="130">AVERAGE(I68:I71)</f>
        <v>10032.917242203483</v>
      </c>
      <c r="J74" s="10">
        <f t="shared" si="130"/>
        <v>10078.084999999999</v>
      </c>
      <c r="K74" s="48">
        <f t="shared" si="130"/>
        <v>4.337813519155913E-3</v>
      </c>
      <c r="L74" s="44">
        <f t="shared" si="126"/>
        <v>5.2057356522940008</v>
      </c>
      <c r="M74" s="2">
        <f>AVERAGE(M68:M71)</f>
        <v>6.2768638258674056E-2</v>
      </c>
    </row>
    <row r="75" spans="1:24" x14ac:dyDescent="0.2">
      <c r="A75" s="1" t="s">
        <v>0</v>
      </c>
      <c r="B75" t="s">
        <v>18</v>
      </c>
      <c r="C75" t="s">
        <v>202</v>
      </c>
      <c r="D75" t="s">
        <v>9</v>
      </c>
      <c r="E75"/>
      <c r="F75" s="3">
        <v>0.77</v>
      </c>
      <c r="G75">
        <v>-8.4856799999999996E-4</v>
      </c>
      <c r="H75" s="15">
        <v>8.3451699999999995</v>
      </c>
      <c r="I75" s="33">
        <f>-H75/G75</f>
        <v>9834.4151558861522</v>
      </c>
      <c r="J75" s="10">
        <v>9747.7000000000007</v>
      </c>
      <c r="K75" s="48">
        <f>(J75-I75)/J75</f>
        <v>-8.8959606764828086E-3</v>
      </c>
      <c r="L75" s="44">
        <f>(12*I75)/23040</f>
        <v>5.122091227024038</v>
      </c>
      <c r="M75" s="42">
        <f>-1/(G75*23040)</f>
        <v>5.1148261279918374E-2</v>
      </c>
    </row>
    <row r="77" spans="1:24" x14ac:dyDescent="0.2">
      <c r="A77" s="1" t="s">
        <v>1</v>
      </c>
      <c r="B77" t="s">
        <v>20</v>
      </c>
      <c r="C77" t="s">
        <v>5</v>
      </c>
      <c r="D77" t="s">
        <v>6</v>
      </c>
      <c r="E77" s="3">
        <v>3834.1573640000001</v>
      </c>
      <c r="F77" s="3">
        <v>0.69</v>
      </c>
      <c r="G77">
        <v>-7.1147450900000001E-3</v>
      </c>
      <c r="H77" s="15">
        <v>3.5554390819999999</v>
      </c>
      <c r="I77" s="33">
        <f t="shared" ref="I77:I80" si="131">-H77/G77</f>
        <v>499.72824563978861</v>
      </c>
      <c r="J77" s="10">
        <v>536.57000000000005</v>
      </c>
      <c r="K77" s="48">
        <f t="shared" ref="K77:K80" si="132">(J77-I77)/J77</f>
        <v>6.8661599344375268E-2</v>
      </c>
      <c r="L77" s="44">
        <f>12*I77/$E$77</f>
        <v>1.5640304709406452</v>
      </c>
      <c r="M77" s="42">
        <f>-1/(G77*$E$77)</f>
        <v>3.6658165017714434E-2</v>
      </c>
      <c r="Q77" s="10">
        <f>(-0.1-$H77)/$G77</f>
        <v>513.78356297512835</v>
      </c>
      <c r="R77" s="28">
        <f>($J77-Q77)/$J77</f>
        <v>4.2466848733383716E-2</v>
      </c>
      <c r="T77" s="10">
        <f>(-0.2-$H77)/$G77</f>
        <v>527.83888031046797</v>
      </c>
      <c r="U77" s="28">
        <f>($J77-T77)/$J77</f>
        <v>1.627209812239238E-2</v>
      </c>
      <c r="W77" s="10"/>
      <c r="X77" s="28"/>
    </row>
    <row r="78" spans="1:24" x14ac:dyDescent="0.2">
      <c r="A78" s="1" t="s">
        <v>1</v>
      </c>
      <c r="B78" t="s">
        <v>20</v>
      </c>
      <c r="C78" t="s">
        <v>5</v>
      </c>
      <c r="D78" t="s">
        <v>9</v>
      </c>
      <c r="F78" s="3">
        <v>0.87</v>
      </c>
      <c r="G78">
        <v>-7.3713912079999997E-3</v>
      </c>
      <c r="H78" s="15">
        <v>3.782614412</v>
      </c>
      <c r="I78" s="33">
        <f t="shared" si="131"/>
        <v>513.14796695294319</v>
      </c>
      <c r="J78" s="10">
        <v>531.53</v>
      </c>
      <c r="K78" s="48">
        <f t="shared" si="132"/>
        <v>3.4583246565681673E-2</v>
      </c>
      <c r="L78" s="44">
        <f t="shared" ref="L78:L83" si="133">12*I78/$E$77</f>
        <v>1.6060310046876101</v>
      </c>
      <c r="M78" s="42">
        <f t="shared" ref="M78:M80" si="134">-1/(G78*$E$77)</f>
        <v>3.5381855637391574E-2</v>
      </c>
      <c r="Q78" s="10">
        <f t="shared" ref="Q78:Q80" si="135">(-0.1-$H78)/$G78</f>
        <v>526.71392718735217</v>
      </c>
      <c r="R78" s="28">
        <f t="shared" ref="R78:R80" si="136">($J78-Q78)/$J78</f>
        <v>9.0607732633112021E-3</v>
      </c>
      <c r="T78" s="10">
        <f t="shared" ref="T78:T80" si="137">(-0.2-$H78)/$G78</f>
        <v>540.27988742176126</v>
      </c>
      <c r="U78" s="28">
        <f t="shared" ref="U78:U80" si="138">($J78-T78)/$J78</f>
        <v>-1.6461700039059484E-2</v>
      </c>
      <c r="W78" s="10"/>
      <c r="X78" s="28"/>
    </row>
    <row r="79" spans="1:24" x14ac:dyDescent="0.2">
      <c r="A79" s="1" t="s">
        <v>1</v>
      </c>
      <c r="B79" t="s">
        <v>20</v>
      </c>
      <c r="C79" t="s">
        <v>8</v>
      </c>
      <c r="D79" t="s">
        <v>6</v>
      </c>
      <c r="F79" s="3">
        <v>0.78</v>
      </c>
      <c r="G79">
        <v>-6.3582255519999999E-3</v>
      </c>
      <c r="H79" s="15">
        <v>3.277672822</v>
      </c>
      <c r="I79" s="33">
        <f t="shared" si="131"/>
        <v>515.50118742940754</v>
      </c>
      <c r="J79" s="10">
        <v>536.57000000000005</v>
      </c>
      <c r="K79" s="48">
        <f t="shared" si="132"/>
        <v>3.9265729672908492E-2</v>
      </c>
      <c r="L79" s="44">
        <f t="shared" si="133"/>
        <v>1.6133960247002763</v>
      </c>
      <c r="M79" s="42">
        <f t="shared" si="134"/>
        <v>4.1019856473344794E-2</v>
      </c>
      <c r="Q79" s="10">
        <f t="shared" si="135"/>
        <v>531.22884590615729</v>
      </c>
      <c r="R79" s="28">
        <f t="shared" si="136"/>
        <v>9.9542540467092086E-3</v>
      </c>
      <c r="T79" s="10">
        <f t="shared" si="137"/>
        <v>546.95650438290716</v>
      </c>
      <c r="U79" s="28">
        <f t="shared" si="138"/>
        <v>-1.935722157949029E-2</v>
      </c>
      <c r="W79" s="10"/>
      <c r="X79" s="28"/>
    </row>
    <row r="80" spans="1:24" x14ac:dyDescent="0.2">
      <c r="A80" s="1" t="s">
        <v>1</v>
      </c>
      <c r="B80" t="s">
        <v>20</v>
      </c>
      <c r="C80" t="s">
        <v>8</v>
      </c>
      <c r="D80" t="s">
        <v>9</v>
      </c>
      <c r="F80" s="3">
        <v>0.87</v>
      </c>
      <c r="G80">
        <v>-7.3713912079999997E-3</v>
      </c>
      <c r="H80" s="15">
        <v>3.782614412</v>
      </c>
      <c r="I80" s="33">
        <f t="shared" si="131"/>
        <v>513.14796695294319</v>
      </c>
      <c r="J80" s="10">
        <v>531.53</v>
      </c>
      <c r="K80" s="48">
        <f t="shared" si="132"/>
        <v>3.4583246565681673E-2</v>
      </c>
      <c r="L80" s="44">
        <f t="shared" si="133"/>
        <v>1.6060310046876101</v>
      </c>
      <c r="M80" s="42">
        <f t="shared" si="134"/>
        <v>3.5381855637391574E-2</v>
      </c>
      <c r="Q80" s="10">
        <f t="shared" si="135"/>
        <v>526.71392718735217</v>
      </c>
      <c r="R80" s="28">
        <f t="shared" si="136"/>
        <v>9.0607732633112021E-3</v>
      </c>
      <c r="T80" s="10">
        <f t="shared" si="137"/>
        <v>540.27988742176126</v>
      </c>
      <c r="U80" s="28">
        <f t="shared" si="138"/>
        <v>-1.6461700039059484E-2</v>
      </c>
      <c r="W80" s="10"/>
      <c r="X80" s="28"/>
    </row>
    <row r="81" spans="1:30" x14ac:dyDescent="0.2">
      <c r="A81" s="1" t="s">
        <v>1</v>
      </c>
      <c r="B81" t="s">
        <v>20</v>
      </c>
      <c r="C81" t="s">
        <v>62</v>
      </c>
      <c r="D81" t="s">
        <v>6</v>
      </c>
      <c r="F81" s="3">
        <f>(F77+F79)/2</f>
        <v>0.73499999999999999</v>
      </c>
      <c r="H81"/>
      <c r="I81" s="33">
        <f t="shared" ref="I81:K81" si="139">(I77+I79)/2</f>
        <v>507.61471653459807</v>
      </c>
      <c r="J81" s="10">
        <f t="shared" si="139"/>
        <v>536.57000000000005</v>
      </c>
      <c r="K81" s="48">
        <f t="shared" si="139"/>
        <v>5.396366450864188E-2</v>
      </c>
      <c r="L81" s="44">
        <f t="shared" si="133"/>
        <v>1.5887132478204609</v>
      </c>
      <c r="M81" s="2">
        <f>(M77+M79)/2</f>
        <v>3.8839010745529617E-2</v>
      </c>
      <c r="Q81" s="10">
        <f t="shared" ref="Q81:R81" si="140">(Q77+Q79)/2</f>
        <v>522.50620444064282</v>
      </c>
      <c r="R81" s="28">
        <f t="shared" si="140"/>
        <v>2.6210551390046462E-2</v>
      </c>
      <c r="T81" s="10">
        <f t="shared" ref="T81:U81" si="141">(T77+T79)/2</f>
        <v>537.39769234668756</v>
      </c>
      <c r="U81" s="28">
        <f t="shared" si="141"/>
        <v>-1.5425617285489551E-3</v>
      </c>
      <c r="W81" s="10"/>
      <c r="X81" s="28"/>
    </row>
    <row r="82" spans="1:30" x14ac:dyDescent="0.2">
      <c r="A82" s="1" t="s">
        <v>1</v>
      </c>
      <c r="B82" t="s">
        <v>20</v>
      </c>
      <c r="C82" t="s">
        <v>62</v>
      </c>
      <c r="D82" t="s">
        <v>9</v>
      </c>
      <c r="F82" s="3">
        <f>(F78+F80)/2</f>
        <v>0.87</v>
      </c>
      <c r="H82"/>
      <c r="I82" s="33">
        <f t="shared" ref="I82:J82" si="142">(I78+I80)/2</f>
        <v>513.14796695294319</v>
      </c>
      <c r="J82" s="10">
        <f t="shared" si="142"/>
        <v>531.53</v>
      </c>
      <c r="K82" s="48">
        <f>(K78+K80)/2</f>
        <v>3.4583246565681673E-2</v>
      </c>
      <c r="L82" s="44">
        <f t="shared" si="133"/>
        <v>1.6060310046876101</v>
      </c>
      <c r="M82" s="42">
        <f>(M78+M80)/2</f>
        <v>3.5381855637391574E-2</v>
      </c>
      <c r="Q82" s="10">
        <f t="shared" ref="Q82" si="143">(Q78+Q80)/2</f>
        <v>526.71392718735217</v>
      </c>
      <c r="R82" s="28">
        <f>(R78+R80)/2</f>
        <v>9.0607732633112021E-3</v>
      </c>
      <c r="T82" s="10">
        <f t="shared" ref="T82" si="144">(T78+T80)/2</f>
        <v>540.27988742176126</v>
      </c>
      <c r="U82" s="28">
        <f>(U78+U80)/2</f>
        <v>-1.6461700039059484E-2</v>
      </c>
      <c r="W82" s="10"/>
      <c r="X82" s="28"/>
    </row>
    <row r="83" spans="1:30" x14ac:dyDescent="0.2">
      <c r="A83" s="1" t="s">
        <v>1</v>
      </c>
      <c r="B83" t="s">
        <v>20</v>
      </c>
      <c r="C83" t="s">
        <v>62</v>
      </c>
      <c r="D83" t="s">
        <v>63</v>
      </c>
      <c r="F83" s="3">
        <f>AVERAGE(F77:F80)</f>
        <v>0.80249999999999999</v>
      </c>
      <c r="H83"/>
      <c r="I83" s="33">
        <f t="shared" ref="I83:K83" si="145">AVERAGE(I77:I80)</f>
        <v>510.38134174377058</v>
      </c>
      <c r="J83" s="10">
        <f t="shared" si="145"/>
        <v>534.04999999999995</v>
      </c>
      <c r="K83" s="48">
        <f t="shared" si="145"/>
        <v>4.4273455537161777E-2</v>
      </c>
      <c r="L83" s="44">
        <f t="shared" si="133"/>
        <v>1.5973721262540352</v>
      </c>
      <c r="M83" s="2">
        <f>AVERAGE(M77:M80)</f>
        <v>3.7110433191460596E-2</v>
      </c>
      <c r="Q83" s="10">
        <f t="shared" ref="Q83:R83" si="146">AVERAGE(Q77:Q80)</f>
        <v>524.61006581399749</v>
      </c>
      <c r="R83" s="28">
        <f t="shared" si="146"/>
        <v>1.7635662326678833E-2</v>
      </c>
      <c r="T83" s="10">
        <f t="shared" ref="T83:U83" si="147">AVERAGE(T77:T80)</f>
        <v>538.8387898842243</v>
      </c>
      <c r="U83" s="28">
        <f t="shared" si="147"/>
        <v>-9.0021308838042196E-3</v>
      </c>
      <c r="W83" s="10"/>
      <c r="X83" s="28"/>
    </row>
    <row r="85" spans="1:30" x14ac:dyDescent="0.2">
      <c r="A85" s="1" t="s">
        <v>1</v>
      </c>
      <c r="B85" t="s">
        <v>21</v>
      </c>
      <c r="C85" t="s">
        <v>5</v>
      </c>
      <c r="D85" t="s">
        <v>6</v>
      </c>
      <c r="E85" s="3">
        <v>7636.1491930000002</v>
      </c>
      <c r="F85" s="3">
        <v>0.45</v>
      </c>
      <c r="G85">
        <v>-1.1125668779999999E-3</v>
      </c>
      <c r="H85" s="15">
        <v>1.3674542329999999</v>
      </c>
      <c r="I85" s="33">
        <f t="shared" ref="I85:I88" si="148">-H85/G85</f>
        <v>1229.0984569468731</v>
      </c>
      <c r="J85" s="10">
        <v>1444.7</v>
      </c>
      <c r="K85" s="48">
        <f t="shared" ref="K85:K88" si="149">(J85-I85)/J85</f>
        <v>0.14923620340079394</v>
      </c>
      <c r="L85" s="44">
        <f>12*I85/$E$85</f>
        <v>1.9314946723255406</v>
      </c>
      <c r="M85" s="42">
        <f>-1/(G85*$E$85)</f>
        <v>0.117706235043306</v>
      </c>
      <c r="Q85" s="10">
        <f>(-0.1-$H85)/$G85</f>
        <v>1318.9806941205741</v>
      </c>
      <c r="R85" s="28">
        <f>($J85-Q85)/$J85</f>
        <v>8.7021046500606339E-2</v>
      </c>
      <c r="T85" s="10">
        <f>(-0.2-$H85)/$G85</f>
        <v>1408.8629312942749</v>
      </c>
      <c r="U85" s="28">
        <f>($J85-T85)/$J85</f>
        <v>2.48058896004189E-2</v>
      </c>
      <c r="W85" s="10">
        <f>(-0.3-$H85)/$G85</f>
        <v>1498.7451684679761</v>
      </c>
      <c r="X85" s="28">
        <f>($J85-W85)/$J85</f>
        <v>-3.7409267299768845E-2</v>
      </c>
      <c r="Z85" s="10"/>
      <c r="AA85" s="28"/>
      <c r="AC85" s="10"/>
      <c r="AD85" s="28"/>
    </row>
    <row r="86" spans="1:30" x14ac:dyDescent="0.2">
      <c r="A86" s="1" t="s">
        <v>1</v>
      </c>
      <c r="B86" t="s">
        <v>21</v>
      </c>
      <c r="C86" t="s">
        <v>5</v>
      </c>
      <c r="D86" t="s">
        <v>9</v>
      </c>
      <c r="F86" s="3">
        <v>0.47</v>
      </c>
      <c r="G86">
        <v>-1.2137528020000001E-3</v>
      </c>
      <c r="H86" s="15">
        <v>1.452400535</v>
      </c>
      <c r="I86" s="33">
        <f t="shared" si="148"/>
        <v>1196.6197174636882</v>
      </c>
      <c r="J86" s="10">
        <v>1454.09</v>
      </c>
      <c r="K86" s="48">
        <f t="shared" si="149"/>
        <v>0.17706626311735296</v>
      </c>
      <c r="L86" s="44">
        <f t="shared" ref="L86:L91" si="150">12*I86/$E$85</f>
        <v>1.8804552198544582</v>
      </c>
      <c r="M86" s="42">
        <f t="shared" ref="M86:M88" si="151">-1/(G86*$E$85)</f>
        <v>0.10789351689032406</v>
      </c>
      <c r="Q86" s="10">
        <f t="shared" ref="Q86:Q88" si="152">(-0.1-$H86)/$G86</f>
        <v>1279.0088166568862</v>
      </c>
      <c r="R86" s="28">
        <f t="shared" ref="R86:R88" si="153">($J86-Q86)/$J86</f>
        <v>0.12040601568205113</v>
      </c>
      <c r="T86" s="10">
        <f t="shared" ref="T86:T88" si="154">(-0.2-$H86)/$G86</f>
        <v>1361.3979158500842</v>
      </c>
      <c r="U86" s="28">
        <f t="shared" ref="U86:U88" si="155">($J86-T86)/$J86</f>
        <v>6.3745768246749296E-2</v>
      </c>
      <c r="W86" s="10">
        <f t="shared" ref="W86:W88" si="156">(-0.3-$H86)/$G86</f>
        <v>1443.7870150432823</v>
      </c>
      <c r="X86" s="28">
        <f t="shared" ref="X86:X88" si="157">($J86-W86)/$J86</f>
        <v>7.0855208114474601E-3</v>
      </c>
      <c r="Z86" s="10"/>
      <c r="AA86" s="28"/>
      <c r="AC86" s="10"/>
      <c r="AD86" s="28"/>
    </row>
    <row r="87" spans="1:30" x14ac:dyDescent="0.2">
      <c r="A87" s="1" t="s">
        <v>1</v>
      </c>
      <c r="B87" t="s">
        <v>21</v>
      </c>
      <c r="C87" t="s">
        <v>8</v>
      </c>
      <c r="D87" t="s">
        <v>6</v>
      </c>
      <c r="F87" s="3">
        <v>0.45</v>
      </c>
      <c r="G87">
        <v>-1.1125668779999999E-3</v>
      </c>
      <c r="H87" s="15">
        <v>1.3674542329999999</v>
      </c>
      <c r="I87" s="33">
        <f t="shared" si="148"/>
        <v>1229.0984569468731</v>
      </c>
      <c r="J87" s="10">
        <v>1444.7</v>
      </c>
      <c r="K87" s="48">
        <f t="shared" si="149"/>
        <v>0.14923620340079394</v>
      </c>
      <c r="L87" s="44">
        <f t="shared" si="150"/>
        <v>1.9314946723255406</v>
      </c>
      <c r="M87" s="42">
        <f t="shared" si="151"/>
        <v>0.117706235043306</v>
      </c>
      <c r="Q87" s="10">
        <f t="shared" si="152"/>
        <v>1318.9806941205741</v>
      </c>
      <c r="R87" s="28">
        <f t="shared" si="153"/>
        <v>8.7021046500606339E-2</v>
      </c>
      <c r="T87" s="10">
        <f t="shared" si="154"/>
        <v>1408.8629312942749</v>
      </c>
      <c r="U87" s="28">
        <f t="shared" si="155"/>
        <v>2.48058896004189E-2</v>
      </c>
      <c r="W87" s="10">
        <f t="shared" si="156"/>
        <v>1498.7451684679761</v>
      </c>
      <c r="X87" s="28">
        <f t="shared" si="157"/>
        <v>-3.7409267299768845E-2</v>
      </c>
      <c r="Z87" s="10"/>
      <c r="AA87" s="28"/>
      <c r="AC87" s="10"/>
      <c r="AD87" s="28"/>
    </row>
    <row r="88" spans="1:30" x14ac:dyDescent="0.2">
      <c r="A88" s="1" t="s">
        <v>1</v>
      </c>
      <c r="B88" t="s">
        <v>21</v>
      </c>
      <c r="C88" t="s">
        <v>8</v>
      </c>
      <c r="D88" t="s">
        <v>9</v>
      </c>
      <c r="F88" s="3">
        <v>0.47</v>
      </c>
      <c r="G88">
        <v>-1.2137528020000001E-3</v>
      </c>
      <c r="H88" s="15">
        <v>1.452400535</v>
      </c>
      <c r="I88" s="33">
        <f t="shared" si="148"/>
        <v>1196.6197174636882</v>
      </c>
      <c r="J88" s="10">
        <v>1454.09</v>
      </c>
      <c r="K88" s="48">
        <f t="shared" si="149"/>
        <v>0.17706626311735296</v>
      </c>
      <c r="L88" s="44">
        <f t="shared" si="150"/>
        <v>1.8804552198544582</v>
      </c>
      <c r="M88" s="42">
        <f t="shared" si="151"/>
        <v>0.10789351689032406</v>
      </c>
      <c r="Q88" s="10">
        <f t="shared" si="152"/>
        <v>1279.0088166568862</v>
      </c>
      <c r="R88" s="28">
        <f t="shared" si="153"/>
        <v>0.12040601568205113</v>
      </c>
      <c r="T88" s="10">
        <f t="shared" si="154"/>
        <v>1361.3979158500842</v>
      </c>
      <c r="U88" s="28">
        <f t="shared" si="155"/>
        <v>6.3745768246749296E-2</v>
      </c>
      <c r="W88" s="10">
        <f t="shared" si="156"/>
        <v>1443.7870150432823</v>
      </c>
      <c r="X88" s="28">
        <f t="shared" si="157"/>
        <v>7.0855208114474601E-3</v>
      </c>
      <c r="Z88" s="10"/>
      <c r="AA88" s="28"/>
      <c r="AC88" s="10"/>
      <c r="AD88" s="28"/>
    </row>
    <row r="89" spans="1:30" x14ac:dyDescent="0.2">
      <c r="A89" s="1" t="s">
        <v>1</v>
      </c>
      <c r="B89" t="s">
        <v>21</v>
      </c>
      <c r="C89" t="s">
        <v>62</v>
      </c>
      <c r="D89" t="s">
        <v>6</v>
      </c>
      <c r="F89" s="3">
        <f>(F85+F87)/2</f>
        <v>0.45</v>
      </c>
      <c r="H89"/>
      <c r="I89" s="33">
        <f t="shared" ref="I89:K89" si="158">(I85+I87)/2</f>
        <v>1229.0984569468731</v>
      </c>
      <c r="J89" s="10">
        <f t="shared" si="158"/>
        <v>1444.7</v>
      </c>
      <c r="K89" s="48">
        <f t="shared" si="158"/>
        <v>0.14923620340079394</v>
      </c>
      <c r="L89" s="44">
        <f t="shared" si="150"/>
        <v>1.9314946723255406</v>
      </c>
      <c r="M89" s="2">
        <f>(M85+M87)/2</f>
        <v>0.117706235043306</v>
      </c>
      <c r="Q89" s="10">
        <f t="shared" ref="Q89:R89" si="159">(Q85+Q87)/2</f>
        <v>1318.9806941205741</v>
      </c>
      <c r="R89" s="28">
        <f t="shared" si="159"/>
        <v>8.7021046500606339E-2</v>
      </c>
      <c r="T89" s="10">
        <f t="shared" ref="T89:U89" si="160">(T85+T87)/2</f>
        <v>1408.8629312942749</v>
      </c>
      <c r="U89" s="28">
        <f t="shared" si="160"/>
        <v>2.48058896004189E-2</v>
      </c>
      <c r="W89" s="10">
        <f t="shared" ref="W89:X89" si="161">(W85+W87)/2</f>
        <v>1498.7451684679761</v>
      </c>
      <c r="X89" s="28">
        <f t="shared" si="161"/>
        <v>-3.7409267299768845E-2</v>
      </c>
      <c r="Z89" s="10"/>
      <c r="AA89" s="28"/>
      <c r="AC89" s="10"/>
      <c r="AD89" s="28"/>
    </row>
    <row r="90" spans="1:30" x14ac:dyDescent="0.2">
      <c r="A90" s="1" t="s">
        <v>1</v>
      </c>
      <c r="B90" t="s">
        <v>21</v>
      </c>
      <c r="C90" t="s">
        <v>62</v>
      </c>
      <c r="D90" t="s">
        <v>9</v>
      </c>
      <c r="F90" s="3">
        <f>(F86+F88)/2</f>
        <v>0.47</v>
      </c>
      <c r="H90"/>
      <c r="I90" s="33">
        <f t="shared" ref="I90:J90" si="162">(I86+I88)/2</f>
        <v>1196.6197174636882</v>
      </c>
      <c r="J90" s="10">
        <f t="shared" si="162"/>
        <v>1454.09</v>
      </c>
      <c r="K90" s="48">
        <f>(K86+K88)/2</f>
        <v>0.17706626311735296</v>
      </c>
      <c r="L90" s="44">
        <f t="shared" si="150"/>
        <v>1.8804552198544582</v>
      </c>
      <c r="M90" s="42">
        <f>(M86+M88)/2</f>
        <v>0.10789351689032406</v>
      </c>
      <c r="Q90" s="10">
        <f t="shared" ref="Q90" si="163">(Q86+Q88)/2</f>
        <v>1279.0088166568862</v>
      </c>
      <c r="R90" s="28">
        <f>(R86+R88)/2</f>
        <v>0.12040601568205113</v>
      </c>
      <c r="T90" s="10">
        <f t="shared" ref="T90" si="164">(T86+T88)/2</f>
        <v>1361.3979158500842</v>
      </c>
      <c r="U90" s="28">
        <f>(U86+U88)/2</f>
        <v>6.3745768246749296E-2</v>
      </c>
      <c r="W90" s="10">
        <f t="shared" ref="W90" si="165">(W86+W88)/2</f>
        <v>1443.7870150432823</v>
      </c>
      <c r="X90" s="28">
        <f>(X86+X88)/2</f>
        <v>7.0855208114474601E-3</v>
      </c>
      <c r="Z90" s="10"/>
      <c r="AA90" s="28"/>
      <c r="AC90" s="10"/>
      <c r="AD90" s="28"/>
    </row>
    <row r="91" spans="1:30" x14ac:dyDescent="0.2">
      <c r="A91" s="1" t="s">
        <v>1</v>
      </c>
      <c r="B91" t="s">
        <v>21</v>
      </c>
      <c r="C91" t="s">
        <v>62</v>
      </c>
      <c r="D91" t="s">
        <v>63</v>
      </c>
      <c r="F91" s="3">
        <f>AVERAGE(F85:F88)</f>
        <v>0.45999999999999996</v>
      </c>
      <c r="H91"/>
      <c r="I91" s="33">
        <f t="shared" ref="I91:K91" si="166">AVERAGE(I85:I88)</f>
        <v>1212.8590872052805</v>
      </c>
      <c r="J91" s="10">
        <f t="shared" si="166"/>
        <v>1449.395</v>
      </c>
      <c r="K91" s="48">
        <f t="shared" si="166"/>
        <v>0.16315123325907344</v>
      </c>
      <c r="L91" s="44">
        <f t="shared" si="150"/>
        <v>1.9059749460899991</v>
      </c>
      <c r="M91" s="2">
        <f>AVERAGE(M85:M88)</f>
        <v>0.11279987596681504</v>
      </c>
      <c r="Q91" s="10">
        <f t="shared" ref="Q91:R91" si="167">AVERAGE(Q85:Q88)</f>
        <v>1298.99475538873</v>
      </c>
      <c r="R91" s="28">
        <f t="shared" si="167"/>
        <v>0.10371353109132873</v>
      </c>
      <c r="T91" s="10">
        <f t="shared" ref="T91:U91" si="168">AVERAGE(T85:T88)</f>
        <v>1385.1304235721796</v>
      </c>
      <c r="U91" s="28">
        <f t="shared" si="168"/>
        <v>4.4275828923584101E-2</v>
      </c>
      <c r="W91" s="10">
        <f t="shared" ref="W91:X91" si="169">AVERAGE(W85:W88)</f>
        <v>1471.2660917556291</v>
      </c>
      <c r="X91" s="28">
        <f t="shared" si="169"/>
        <v>-1.5161873244160691E-2</v>
      </c>
      <c r="Z91" s="10"/>
      <c r="AA91" s="28"/>
      <c r="AC91" s="10"/>
      <c r="AD91" s="28"/>
    </row>
    <row r="92" spans="1:30" x14ac:dyDescent="0.2">
      <c r="A92" s="1" t="s">
        <v>1</v>
      </c>
      <c r="B92" t="s">
        <v>21</v>
      </c>
      <c r="C92" t="s">
        <v>203</v>
      </c>
      <c r="D92" t="s">
        <v>9</v>
      </c>
      <c r="E92"/>
      <c r="F92" s="3">
        <v>0.64</v>
      </c>
      <c r="G92">
        <v>-1.0220540000000001E-3</v>
      </c>
      <c r="H92">
        <v>1.173729</v>
      </c>
      <c r="I92" s="33">
        <f>-H92/G92</f>
        <v>1148.4021392216066</v>
      </c>
      <c r="J92" s="10">
        <v>1454.1</v>
      </c>
      <c r="K92" s="48">
        <f>(J92-I92)/J92</f>
        <v>0.21023166273185703</v>
      </c>
      <c r="L92" s="44">
        <f>(12*I92)/$E$85</f>
        <v>1.8046826119233053</v>
      </c>
      <c r="M92" s="2">
        <f>-1/(G92*$E$85)</f>
        <v>0.12813027339383745</v>
      </c>
      <c r="Q92" s="10"/>
      <c r="R92" s="28"/>
      <c r="T92" s="10"/>
      <c r="U92" s="28"/>
      <c r="W92" s="10"/>
      <c r="X92" s="28"/>
      <c r="Z92" s="10"/>
      <c r="AA92" s="28"/>
      <c r="AC92" s="10"/>
      <c r="AD92" s="28"/>
    </row>
    <row r="94" spans="1:30" x14ac:dyDescent="0.2">
      <c r="A94" s="1" t="s">
        <v>1</v>
      </c>
      <c r="B94" t="s">
        <v>22</v>
      </c>
      <c r="C94" t="s">
        <v>5</v>
      </c>
      <c r="D94" t="s">
        <v>6</v>
      </c>
      <c r="E94" s="3">
        <v>3170.5246160000002</v>
      </c>
      <c r="F94" s="5" t="s">
        <v>10</v>
      </c>
      <c r="G94" s="2" t="s">
        <v>10</v>
      </c>
      <c r="H94" s="2" t="s">
        <v>10</v>
      </c>
      <c r="I94" s="34" t="s">
        <v>10</v>
      </c>
      <c r="J94" s="19" t="s">
        <v>10</v>
      </c>
      <c r="K94" s="50" t="s">
        <v>10</v>
      </c>
      <c r="L94" s="42"/>
      <c r="M94" s="42"/>
    </row>
    <row r="95" spans="1:30" x14ac:dyDescent="0.2">
      <c r="A95" s="1" t="s">
        <v>1</v>
      </c>
      <c r="B95" t="s">
        <v>22</v>
      </c>
      <c r="C95" t="s">
        <v>5</v>
      </c>
      <c r="D95" t="s">
        <v>9</v>
      </c>
      <c r="F95" s="5" t="s">
        <v>10</v>
      </c>
      <c r="G95" s="2" t="s">
        <v>10</v>
      </c>
      <c r="H95" s="2" t="s">
        <v>10</v>
      </c>
      <c r="I95" s="34" t="s">
        <v>10</v>
      </c>
      <c r="J95" s="19" t="s">
        <v>10</v>
      </c>
      <c r="K95" s="50" t="s">
        <v>10</v>
      </c>
      <c r="L95" s="42"/>
      <c r="M95" s="42"/>
    </row>
    <row r="96" spans="1:30" x14ac:dyDescent="0.2">
      <c r="A96" s="1" t="s">
        <v>1</v>
      </c>
      <c r="B96" t="s">
        <v>22</v>
      </c>
      <c r="C96" t="s">
        <v>8</v>
      </c>
      <c r="D96" t="s">
        <v>6</v>
      </c>
      <c r="F96" s="18">
        <v>0.02</v>
      </c>
      <c r="G96" s="17" t="s">
        <v>68</v>
      </c>
      <c r="H96" s="17" t="s">
        <v>68</v>
      </c>
      <c r="I96" s="35" t="s">
        <v>68</v>
      </c>
      <c r="J96" s="10">
        <v>257.2</v>
      </c>
      <c r="K96" s="51" t="s">
        <v>68</v>
      </c>
      <c r="L96" s="43"/>
      <c r="M96" s="43"/>
    </row>
    <row r="97" spans="1:30" x14ac:dyDescent="0.2">
      <c r="A97" s="1" t="s">
        <v>1</v>
      </c>
      <c r="B97" t="s">
        <v>22</v>
      </c>
      <c r="C97" t="s">
        <v>8</v>
      </c>
      <c r="D97" t="s">
        <v>9</v>
      </c>
      <c r="F97" s="3">
        <v>0.51</v>
      </c>
      <c r="G97">
        <v>-1.2366378379999999E-2</v>
      </c>
      <c r="H97" s="15">
        <v>2.873578889</v>
      </c>
      <c r="I97" s="33">
        <f t="shared" ref="I97" si="170">-H97/G97</f>
        <v>232.37028665137774</v>
      </c>
      <c r="J97" s="10">
        <v>246.08</v>
      </c>
      <c r="K97" s="48">
        <f t="shared" ref="K97" si="171">(J97-I97)/J97</f>
        <v>5.5712424206039793E-2</v>
      </c>
      <c r="L97" s="44">
        <f>12*I97/E94</f>
        <v>0.87948960425814049</v>
      </c>
      <c r="M97" s="42">
        <f>-1/(G97*$E$94)</f>
        <v>2.5505059434909091E-2</v>
      </c>
      <c r="Q97" s="10">
        <f t="shared" ref="Q97" si="172">(-0.1-$H97)/$G97</f>
        <v>240.45672852846997</v>
      </c>
      <c r="R97" s="28">
        <f t="shared" ref="R97" si="173">($J97-Q97)/$J97</f>
        <v>2.2851395771822356E-2</v>
      </c>
      <c r="T97" s="10">
        <f t="shared" ref="T97" si="174">(-0.2-$H97)/$G97</f>
        <v>248.54317040556222</v>
      </c>
      <c r="U97" s="28">
        <f t="shared" ref="U97" si="175">($J97-T97)/$J97</f>
        <v>-1.0009632662395193E-2</v>
      </c>
      <c r="W97" s="10"/>
      <c r="X97" s="28"/>
    </row>
    <row r="98" spans="1:30" x14ac:dyDescent="0.2">
      <c r="C98" t="s">
        <v>62</v>
      </c>
      <c r="I98" s="33"/>
      <c r="K98" s="48"/>
      <c r="L98" s="41"/>
      <c r="M98" s="41"/>
    </row>
    <row r="99" spans="1:30" x14ac:dyDescent="0.2">
      <c r="C99" t="s">
        <v>62</v>
      </c>
      <c r="I99" s="33"/>
      <c r="K99" s="48"/>
      <c r="L99" s="41"/>
      <c r="M99" s="41"/>
    </row>
    <row r="100" spans="1:30" x14ac:dyDescent="0.2">
      <c r="C100" t="s">
        <v>62</v>
      </c>
      <c r="I100" s="33"/>
      <c r="K100" s="48"/>
      <c r="L100" s="41"/>
      <c r="M100" s="41"/>
    </row>
    <row r="102" spans="1:30" x14ac:dyDescent="0.2">
      <c r="A102" s="1" t="s">
        <v>1</v>
      </c>
      <c r="B102" t="s">
        <v>23</v>
      </c>
      <c r="C102" t="s">
        <v>5</v>
      </c>
      <c r="D102" t="s">
        <v>6</v>
      </c>
      <c r="E102" s="3">
        <v>14077.101532000001</v>
      </c>
      <c r="F102" s="3">
        <v>0.76</v>
      </c>
      <c r="G102">
        <v>-1.290906791E-3</v>
      </c>
      <c r="H102" s="15">
        <v>3.9313907060000002</v>
      </c>
      <c r="I102" s="33">
        <f t="shared" ref="I102:I105" si="176">-H102/G102</f>
        <v>3045.448930479753</v>
      </c>
      <c r="J102" s="10">
        <v>3228.8</v>
      </c>
      <c r="K102" s="48">
        <f t="shared" ref="K102:K105" si="177">(J102-I102)/J102</f>
        <v>5.6786134018907072E-2</v>
      </c>
      <c r="L102" s="44">
        <f>12*I102/$E$102</f>
        <v>2.5960874887974796</v>
      </c>
      <c r="M102" s="42">
        <f>-1/(G102*$E$102)</f>
        <v>5.5029031771449848E-2</v>
      </c>
      <c r="Q102" s="10">
        <f>(-0.1-$H102)/$G102</f>
        <v>3122.9138572251882</v>
      </c>
      <c r="R102" s="28">
        <f>($J102-Q102)/$J102</f>
        <v>3.2794271176539894E-2</v>
      </c>
      <c r="T102" s="10">
        <f>(-0.2-$H102)/$G102</f>
        <v>3200.3787839706242</v>
      </c>
      <c r="U102" s="28">
        <f>($J102-T102)/$J102</f>
        <v>8.8024083341724339E-3</v>
      </c>
      <c r="W102" s="10">
        <f>(-0.3-$H102)/$G102</f>
        <v>3277.8437107160589</v>
      </c>
      <c r="X102" s="28">
        <f>($J102-W102)/$J102</f>
        <v>-1.5189454508194604E-2</v>
      </c>
      <c r="Z102" s="10">
        <f>(-0.4-$H102)/$G102</f>
        <v>3355.308637461495</v>
      </c>
      <c r="AA102" s="28">
        <f>($J102-Z102)/$J102</f>
        <v>-3.9181317350562066E-2</v>
      </c>
      <c r="AC102" s="10"/>
      <c r="AD102" s="28"/>
    </row>
    <row r="103" spans="1:30" x14ac:dyDescent="0.2">
      <c r="A103" s="1" t="s">
        <v>1</v>
      </c>
      <c r="B103" t="s">
        <v>23</v>
      </c>
      <c r="C103" t="s">
        <v>5</v>
      </c>
      <c r="D103" t="s">
        <v>9</v>
      </c>
      <c r="F103" s="3">
        <v>0.8</v>
      </c>
      <c r="G103">
        <v>-1.741361292E-3</v>
      </c>
      <c r="H103" s="15">
        <v>5.3890281699999996</v>
      </c>
      <c r="I103" s="33">
        <f t="shared" si="176"/>
        <v>3094.7214657623153</v>
      </c>
      <c r="J103" s="10">
        <v>3354.87</v>
      </c>
      <c r="K103" s="48">
        <f t="shared" si="177"/>
        <v>7.7543551385801698E-2</v>
      </c>
      <c r="L103" s="44">
        <f t="shared" ref="L103:L108" si="178">12*I103/$E$102</f>
        <v>2.6380897732909654</v>
      </c>
      <c r="M103" s="42">
        <f t="shared" ref="M103:M105" si="179">-1/(G103*$E$102)</f>
        <v>4.0794148315040975E-2</v>
      </c>
      <c r="Q103" s="10">
        <f t="shared" ref="Q103:Q105" si="180">(-0.1-$H103)/$G103</f>
        <v>3152.147802536545</v>
      </c>
      <c r="R103" s="28">
        <f t="shared" ref="R103:R105" si="181">($J103-Q103)/$J103</f>
        <v>6.0426245268357617E-2</v>
      </c>
      <c r="T103" s="10">
        <f t="shared" ref="T103:T105" si="182">(-0.2-$H103)/$G103</f>
        <v>3209.5741393107755</v>
      </c>
      <c r="U103" s="28">
        <f t="shared" ref="U103:U105" si="183">($J103-T103)/$J103</f>
        <v>4.3308939150913259E-2</v>
      </c>
      <c r="W103" s="10">
        <f t="shared" ref="W103:W105" si="184">(-0.3-$H103)/$G103</f>
        <v>3267.0004760850052</v>
      </c>
      <c r="X103" s="28">
        <f t="shared" ref="X103:X105" si="185">($J103-W103)/$J103</f>
        <v>2.6191633033469171E-2</v>
      </c>
      <c r="Z103" s="10">
        <f t="shared" ref="Z103:Z105" si="186">(-0.4-$H103)/$G103</f>
        <v>3324.4268128592353</v>
      </c>
      <c r="AA103" s="28">
        <f t="shared" ref="AA103:AA105" si="187">($J103-Z103)/$J103</f>
        <v>9.0743269160249492E-3</v>
      </c>
      <c r="AC103" s="10"/>
      <c r="AD103" s="28"/>
    </row>
    <row r="104" spans="1:30" x14ac:dyDescent="0.2">
      <c r="A104" s="1" t="s">
        <v>1</v>
      </c>
      <c r="B104" t="s">
        <v>23</v>
      </c>
      <c r="C104" t="s">
        <v>8</v>
      </c>
      <c r="D104" t="s">
        <v>6</v>
      </c>
      <c r="F104" s="3">
        <v>0.79</v>
      </c>
      <c r="G104">
        <v>-1.0958907810000001E-3</v>
      </c>
      <c r="H104" s="15">
        <v>3.3190381800000002</v>
      </c>
      <c r="I104" s="33">
        <f t="shared" si="176"/>
        <v>3028.6213165981544</v>
      </c>
      <c r="J104" s="10">
        <v>3228.8</v>
      </c>
      <c r="K104" s="48">
        <f t="shared" si="177"/>
        <v>6.1997857842494349E-2</v>
      </c>
      <c r="L104" s="44">
        <f t="shared" si="178"/>
        <v>2.5817428194690564</v>
      </c>
      <c r="M104" s="42">
        <f t="shared" si="179"/>
        <v>6.482156073171616E-2</v>
      </c>
      <c r="Q104" s="10">
        <f t="shared" si="180"/>
        <v>3119.8712857864621</v>
      </c>
      <c r="R104" s="28">
        <f t="shared" si="181"/>
        <v>3.37365938471067E-2</v>
      </c>
      <c r="T104" s="10">
        <f t="shared" si="182"/>
        <v>3211.1212549747693</v>
      </c>
      <c r="U104" s="28">
        <f t="shared" si="183"/>
        <v>5.4753298517191866E-3</v>
      </c>
      <c r="W104" s="10">
        <f t="shared" si="184"/>
        <v>3302.371224163076</v>
      </c>
      <c r="X104" s="28">
        <f t="shared" si="185"/>
        <v>-2.2785934143668186E-2</v>
      </c>
      <c r="Z104" s="10">
        <f t="shared" si="186"/>
        <v>3393.6211933513837</v>
      </c>
      <c r="AA104" s="28">
        <f t="shared" si="187"/>
        <v>-5.1047198139055838E-2</v>
      </c>
      <c r="AC104" s="10"/>
      <c r="AD104" s="28"/>
    </row>
    <row r="105" spans="1:30" x14ac:dyDescent="0.2">
      <c r="A105" s="1" t="s">
        <v>1</v>
      </c>
      <c r="B105" t="s">
        <v>23</v>
      </c>
      <c r="C105" t="s">
        <v>8</v>
      </c>
      <c r="D105" t="s">
        <v>9</v>
      </c>
      <c r="F105" s="3">
        <v>0.81</v>
      </c>
      <c r="G105">
        <v>-1.2719780149999999E-3</v>
      </c>
      <c r="H105" s="15">
        <v>3.843268219</v>
      </c>
      <c r="I105" s="33">
        <f t="shared" si="176"/>
        <v>3021.4895019235064</v>
      </c>
      <c r="J105" s="10">
        <v>3354.87</v>
      </c>
      <c r="K105" s="48">
        <f t="shared" si="177"/>
        <v>9.9372106244502323E-2</v>
      </c>
      <c r="L105" s="44">
        <f t="shared" si="178"/>
        <v>2.5756633168170913</v>
      </c>
      <c r="M105" s="42">
        <f t="shared" si="179"/>
        <v>5.5847939176778438E-2</v>
      </c>
      <c r="Q105" s="10">
        <f t="shared" si="180"/>
        <v>3100.1072129379536</v>
      </c>
      <c r="R105" s="28">
        <f t="shared" si="181"/>
        <v>7.5938199412211596E-2</v>
      </c>
      <c r="T105" s="10">
        <f t="shared" si="182"/>
        <v>3178.7249239524003</v>
      </c>
      <c r="U105" s="28">
        <f t="shared" si="183"/>
        <v>5.2504292579921001E-2</v>
      </c>
      <c r="W105" s="10">
        <f t="shared" si="184"/>
        <v>3257.3426349668475</v>
      </c>
      <c r="X105" s="28">
        <f t="shared" si="185"/>
        <v>2.9070385747630271E-2</v>
      </c>
      <c r="Z105" s="10">
        <f t="shared" si="186"/>
        <v>3335.9603459812943</v>
      </c>
      <c r="AA105" s="28">
        <f t="shared" si="187"/>
        <v>5.6364789153396776E-3</v>
      </c>
      <c r="AC105" s="10"/>
      <c r="AD105" s="28"/>
    </row>
    <row r="106" spans="1:30" x14ac:dyDescent="0.2">
      <c r="A106" s="1" t="s">
        <v>1</v>
      </c>
      <c r="B106" t="s">
        <v>23</v>
      </c>
      <c r="C106" t="s">
        <v>62</v>
      </c>
      <c r="D106" t="s">
        <v>6</v>
      </c>
      <c r="F106" s="3">
        <f>(F102+F104)/2</f>
        <v>0.77500000000000002</v>
      </c>
      <c r="H106"/>
      <c r="I106" s="33">
        <f t="shared" ref="I106:K106" si="188">(I102+I104)/2</f>
        <v>3037.0351235389535</v>
      </c>
      <c r="J106" s="10">
        <f t="shared" si="188"/>
        <v>3228.8</v>
      </c>
      <c r="K106" s="48">
        <f t="shared" si="188"/>
        <v>5.9391995930700714E-2</v>
      </c>
      <c r="L106" s="44">
        <f t="shared" si="178"/>
        <v>2.588915154133268</v>
      </c>
      <c r="M106" s="2">
        <f>(M102+M104)/2</f>
        <v>5.9925296251583007E-2</v>
      </c>
      <c r="Q106" s="10">
        <f t="shared" ref="Q106:R106" si="189">(Q102+Q104)/2</f>
        <v>3121.3925715058249</v>
      </c>
      <c r="R106" s="28">
        <f t="shared" si="189"/>
        <v>3.3265432511823297E-2</v>
      </c>
      <c r="T106" s="10">
        <f t="shared" ref="T106:U106" si="190">(T102+T104)/2</f>
        <v>3205.7500194726967</v>
      </c>
      <c r="U106" s="28">
        <f t="shared" si="190"/>
        <v>7.1388690929458098E-3</v>
      </c>
      <c r="W106" s="10">
        <f t="shared" ref="W106:X106" si="191">(W102+W104)/2</f>
        <v>3290.1074674395677</v>
      </c>
      <c r="X106" s="28">
        <f t="shared" si="191"/>
        <v>-1.8987694325931396E-2</v>
      </c>
      <c r="Z106" s="10">
        <f t="shared" ref="Z106:AA106" si="192">(Z102+Z104)/2</f>
        <v>3374.4649154064391</v>
      </c>
      <c r="AA106" s="28">
        <f t="shared" si="192"/>
        <v>-4.5114257744808955E-2</v>
      </c>
      <c r="AC106" s="10"/>
      <c r="AD106" s="28"/>
    </row>
    <row r="107" spans="1:30" x14ac:dyDescent="0.2">
      <c r="A107" s="1" t="s">
        <v>1</v>
      </c>
      <c r="B107" t="s">
        <v>23</v>
      </c>
      <c r="C107" t="s">
        <v>62</v>
      </c>
      <c r="D107" t="s">
        <v>9</v>
      </c>
      <c r="F107" s="3">
        <f>(F103+F105)/2</f>
        <v>0.80500000000000005</v>
      </c>
      <c r="H107"/>
      <c r="I107" s="33">
        <f t="shared" ref="I107:J107" si="193">(I103+I105)/2</f>
        <v>3058.1054838429109</v>
      </c>
      <c r="J107" s="10">
        <f t="shared" si="193"/>
        <v>3354.87</v>
      </c>
      <c r="K107" s="48">
        <f>(K103+K105)/2</f>
        <v>8.8457828815152018E-2</v>
      </c>
      <c r="L107" s="44">
        <f t="shared" si="178"/>
        <v>2.6068765450540279</v>
      </c>
      <c r="M107" s="42">
        <f>(M103+M105)/2</f>
        <v>4.8321043745909703E-2</v>
      </c>
      <c r="Q107" s="10">
        <f t="shared" ref="Q107" si="194">(Q103+Q105)/2</f>
        <v>3126.1275077372493</v>
      </c>
      <c r="R107" s="28">
        <f>(R103+R105)/2</f>
        <v>6.8182222340284607E-2</v>
      </c>
      <c r="T107" s="10">
        <f t="shared" ref="T107" si="195">(T103+T105)/2</f>
        <v>3194.1495316315877</v>
      </c>
      <c r="U107" s="28">
        <f>(U103+U105)/2</f>
        <v>4.7906615865417126E-2</v>
      </c>
      <c r="W107" s="10">
        <f t="shared" ref="W107" si="196">(W103+W105)/2</f>
        <v>3262.1715555259261</v>
      </c>
      <c r="X107" s="28">
        <f>(X103+X105)/2</f>
        <v>2.7631009390549723E-2</v>
      </c>
      <c r="Z107" s="10">
        <f t="shared" ref="Z107" si="197">(Z103+Z105)/2</f>
        <v>3330.1935794202645</v>
      </c>
      <c r="AA107" s="28">
        <f>(AA103+AA105)/2</f>
        <v>7.3554029156823134E-3</v>
      </c>
      <c r="AC107" s="10"/>
      <c r="AD107" s="28"/>
    </row>
    <row r="108" spans="1:30" x14ac:dyDescent="0.2">
      <c r="A108" s="1" t="s">
        <v>1</v>
      </c>
      <c r="B108" t="s">
        <v>23</v>
      </c>
      <c r="C108" t="s">
        <v>62</v>
      </c>
      <c r="D108" t="s">
        <v>63</v>
      </c>
      <c r="F108" s="3">
        <f>AVERAGE(F102:F105)</f>
        <v>0.79</v>
      </c>
      <c r="H108"/>
      <c r="I108" s="33">
        <f t="shared" ref="I108:K108" si="198">AVERAGE(I102:I105)</f>
        <v>3047.5703036909322</v>
      </c>
      <c r="J108" s="10">
        <f t="shared" si="198"/>
        <v>3291.835</v>
      </c>
      <c r="K108" s="48">
        <f t="shared" si="198"/>
        <v>7.3924912372926366E-2</v>
      </c>
      <c r="L108" s="44">
        <f t="shared" si="178"/>
        <v>2.5978958495936477</v>
      </c>
      <c r="M108" s="2">
        <f>AVERAGE(M102:M105)</f>
        <v>5.4123169998746355E-2</v>
      </c>
      <c r="Q108" s="10">
        <f t="shared" ref="Q108:R108" si="199">AVERAGE(Q102:Q105)</f>
        <v>3123.7600396215375</v>
      </c>
      <c r="R108" s="28">
        <f t="shared" si="199"/>
        <v>5.0723827426053955E-2</v>
      </c>
      <c r="T108" s="10">
        <f t="shared" ref="T108:U108" si="200">AVERAGE(T102:T105)</f>
        <v>3199.9497755521425</v>
      </c>
      <c r="U108" s="28">
        <f t="shared" si="200"/>
        <v>2.7522742479181472E-2</v>
      </c>
      <c r="W108" s="10">
        <f t="shared" ref="W108:X108" si="201">AVERAGE(W102:W105)</f>
        <v>3276.1395114827469</v>
      </c>
      <c r="X108" s="28">
        <f t="shared" si="201"/>
        <v>4.3216575323091633E-3</v>
      </c>
      <c r="Z108" s="10">
        <f t="shared" ref="Z108:AA108" si="202">AVERAGE(Z102:Z105)</f>
        <v>3352.3292474133523</v>
      </c>
      <c r="AA108" s="28">
        <f t="shared" si="202"/>
        <v>-1.8879427414563318E-2</v>
      </c>
      <c r="AC108" s="10"/>
      <c r="AD108" s="28"/>
    </row>
    <row r="110" spans="1:30" x14ac:dyDescent="0.2">
      <c r="A110" s="1" t="s">
        <v>1</v>
      </c>
      <c r="B110" t="s">
        <v>24</v>
      </c>
      <c r="C110" t="s">
        <v>5</v>
      </c>
      <c r="D110" t="s">
        <v>6</v>
      </c>
      <c r="E110" s="3">
        <v>12866.561089000001</v>
      </c>
      <c r="F110" s="3">
        <v>0.41</v>
      </c>
      <c r="G110">
        <v>-4.5678233409999998E-4</v>
      </c>
      <c r="H110" s="15">
        <v>1.1549275880000001</v>
      </c>
      <c r="I110" s="33">
        <f t="shared" ref="I110:I113" si="203">-H110/G110</f>
        <v>2528.3981051402925</v>
      </c>
      <c r="J110" s="10">
        <v>2834.31</v>
      </c>
      <c r="K110" s="48">
        <f t="shared" ref="K110:K113" si="204">(J110-I110)/J110</f>
        <v>0.10793169937646463</v>
      </c>
      <c r="L110" s="44">
        <f>12*I110/$E$110</f>
        <v>2.3581108465433491</v>
      </c>
      <c r="M110" s="42">
        <f>-1/(G110*$E$110)</f>
        <v>0.17014853507157351</v>
      </c>
      <c r="Q110" s="10">
        <f>(-0.1-$H110)/$G110</f>
        <v>2747.3207572105189</v>
      </c>
      <c r="R110" s="28">
        <f>($J110-Q110)/$J110</f>
        <v>3.0691506147697702E-2</v>
      </c>
      <c r="T110" s="10">
        <f>(-0.2-$H110)/$G110</f>
        <v>2966.2434092807443</v>
      </c>
      <c r="U110" s="28">
        <f>($J110-T110)/$J110</f>
        <v>-4.65486870810689E-2</v>
      </c>
      <c r="W110" s="10">
        <f>(-0.3-$H110)/$G110</f>
        <v>3185.1660613509707</v>
      </c>
      <c r="X110" s="28">
        <f>($J110-W110)/$J110</f>
        <v>-0.12378888030983583</v>
      </c>
      <c r="Z110" s="10"/>
      <c r="AA110" s="28"/>
      <c r="AC110" s="10"/>
      <c r="AD110" s="28"/>
    </row>
    <row r="111" spans="1:30" x14ac:dyDescent="0.2">
      <c r="A111" s="1" t="s">
        <v>1</v>
      </c>
      <c r="B111" t="s">
        <v>24</v>
      </c>
      <c r="C111" t="s">
        <v>5</v>
      </c>
      <c r="D111" t="s">
        <v>9</v>
      </c>
      <c r="F111" s="3">
        <v>0.8</v>
      </c>
      <c r="G111">
        <v>-8.6090236049999995E-4</v>
      </c>
      <c r="H111" s="15">
        <v>1.969096169</v>
      </c>
      <c r="I111" s="33">
        <f t="shared" si="203"/>
        <v>2287.2467998070961</v>
      </c>
      <c r="J111" s="10">
        <v>2638.21</v>
      </c>
      <c r="K111" s="48">
        <f t="shared" si="204"/>
        <v>0.13303080505073667</v>
      </c>
      <c r="L111" s="44">
        <f t="shared" ref="L111:L116" si="205">12*I111/$E$110</f>
        <v>2.1332010478814238</v>
      </c>
      <c r="M111" s="42">
        <f t="shared" ref="M111:M113" si="206">-1/(G111*$E$110)</f>
        <v>9.0278350437498947E-2</v>
      </c>
      <c r="Q111" s="10">
        <f t="shared" ref="Q111:Q113" si="207">(-0.1-$H111)/$G111</f>
        <v>2403.4039908989189</v>
      </c>
      <c r="R111" s="28">
        <f t="shared" ref="R111:R113" si="208">($J111-Q111)/$J111</f>
        <v>8.9002016178045401E-2</v>
      </c>
      <c r="T111" s="10">
        <f t="shared" ref="T111:T113" si="209">(-0.2-$H111)/$G111</f>
        <v>2519.5611819907422</v>
      </c>
      <c r="U111" s="28">
        <f t="shared" ref="U111:U113" si="210">($J111-T111)/$J111</f>
        <v>4.4973227305353955E-2</v>
      </c>
      <c r="W111" s="10">
        <f t="shared" ref="W111:W113" si="211">(-0.3-$H111)/$G111</f>
        <v>2635.7183730825654</v>
      </c>
      <c r="X111" s="28">
        <f t="shared" ref="X111:X113" si="212">($J111-W111)/$J111</f>
        <v>9.444384326625201E-4</v>
      </c>
      <c r="Z111" s="10"/>
      <c r="AA111" s="28"/>
      <c r="AC111" s="10"/>
      <c r="AD111" s="28"/>
    </row>
    <row r="112" spans="1:30" x14ac:dyDescent="0.2">
      <c r="A112" s="1" t="s">
        <v>1</v>
      </c>
      <c r="B112" t="s">
        <v>24</v>
      </c>
      <c r="C112" t="s">
        <v>8</v>
      </c>
      <c r="D112" t="s">
        <v>6</v>
      </c>
      <c r="F112" s="3">
        <v>0.35</v>
      </c>
      <c r="G112">
        <v>-4.6437267400000002E-4</v>
      </c>
      <c r="H112" s="15">
        <v>1.178617362</v>
      </c>
      <c r="I112" s="33">
        <f t="shared" si="203"/>
        <v>2538.0850941285144</v>
      </c>
      <c r="J112" s="10">
        <v>2834.31</v>
      </c>
      <c r="K112" s="48">
        <f t="shared" si="204"/>
        <v>0.10451394020819374</v>
      </c>
      <c r="L112" s="44">
        <f t="shared" si="205"/>
        <v>2.3671454181786591</v>
      </c>
      <c r="M112" s="42">
        <f t="shared" si="206"/>
        <v>0.16736739551063473</v>
      </c>
      <c r="Q112" s="10">
        <f t="shared" si="207"/>
        <v>2753.4293759929551</v>
      </c>
      <c r="R112" s="28">
        <f t="shared" si="208"/>
        <v>2.8536265971980779E-2</v>
      </c>
      <c r="T112" s="10">
        <f t="shared" si="209"/>
        <v>2968.7736578573954</v>
      </c>
      <c r="U112" s="28">
        <f t="shared" si="210"/>
        <v>-4.7441408264232016E-2</v>
      </c>
      <c r="W112" s="10">
        <f t="shared" si="211"/>
        <v>3184.1179397218366</v>
      </c>
      <c r="X112" s="28">
        <f t="shared" si="212"/>
        <v>-0.12341908250044513</v>
      </c>
      <c r="Z112" s="10"/>
      <c r="AA112" s="28"/>
      <c r="AC112" s="10"/>
      <c r="AD112" s="28"/>
    </row>
    <row r="113" spans="1:33" x14ac:dyDescent="0.2">
      <c r="A113" s="1" t="s">
        <v>1</v>
      </c>
      <c r="B113" t="s">
        <v>24</v>
      </c>
      <c r="C113" t="s">
        <v>8</v>
      </c>
      <c r="D113" t="s">
        <v>9</v>
      </c>
      <c r="F113" s="3">
        <v>0.8</v>
      </c>
      <c r="G113">
        <v>-8.38040616E-4</v>
      </c>
      <c r="H113" s="15">
        <v>1.8892821449999999</v>
      </c>
      <c r="I113" s="33">
        <f t="shared" si="203"/>
        <v>2254.4040335629747</v>
      </c>
      <c r="J113" s="10">
        <v>2638.21</v>
      </c>
      <c r="K113" s="48">
        <f t="shared" si="204"/>
        <v>0.14547968752943294</v>
      </c>
      <c r="L113" s="44">
        <f t="shared" si="205"/>
        <v>2.1025702373483441</v>
      </c>
      <c r="M113" s="42">
        <f t="shared" si="206"/>
        <v>9.2741143459912023E-2</v>
      </c>
      <c r="Q113" s="10">
        <f t="shared" si="207"/>
        <v>2373.7299923420419</v>
      </c>
      <c r="R113" s="28">
        <f t="shared" si="208"/>
        <v>0.10024979348041214</v>
      </c>
      <c r="T113" s="10">
        <f t="shared" si="209"/>
        <v>2493.0559511211086</v>
      </c>
      <c r="U113" s="28">
        <f t="shared" si="210"/>
        <v>5.5019899431391531E-2</v>
      </c>
      <c r="W113" s="10">
        <f t="shared" si="211"/>
        <v>2612.3819099001757</v>
      </c>
      <c r="X113" s="28">
        <f t="shared" si="212"/>
        <v>9.7900053823707332E-3</v>
      </c>
      <c r="Z113" s="10"/>
      <c r="AA113" s="28"/>
      <c r="AC113" s="10"/>
      <c r="AD113" s="28"/>
    </row>
    <row r="114" spans="1:33" x14ac:dyDescent="0.2">
      <c r="A114" s="1" t="s">
        <v>1</v>
      </c>
      <c r="B114" t="s">
        <v>24</v>
      </c>
      <c r="C114" t="s">
        <v>62</v>
      </c>
      <c r="D114" t="s">
        <v>6</v>
      </c>
      <c r="F114" s="3">
        <f>(F110+F112)/2</f>
        <v>0.38</v>
      </c>
      <c r="H114"/>
      <c r="I114" s="33">
        <f t="shared" ref="I114:K114" si="213">(I110+I112)/2</f>
        <v>2533.2415996344034</v>
      </c>
      <c r="J114" s="10">
        <f t="shared" si="213"/>
        <v>2834.31</v>
      </c>
      <c r="K114" s="48">
        <f t="shared" si="213"/>
        <v>0.10622281979232918</v>
      </c>
      <c r="L114" s="44">
        <f t="shared" si="205"/>
        <v>2.3626281323610043</v>
      </c>
      <c r="M114" s="2">
        <f>(M110+M112)/2</f>
        <v>0.16875796529110412</v>
      </c>
      <c r="Q114" s="10">
        <f t="shared" ref="Q114:R114" si="214">(Q110+Q112)/2</f>
        <v>2750.3750666017368</v>
      </c>
      <c r="R114" s="28">
        <f t="shared" si="214"/>
        <v>2.961388605983924E-2</v>
      </c>
      <c r="T114" s="10">
        <f t="shared" ref="T114:U114" si="215">(T110+T112)/2</f>
        <v>2967.5085335690701</v>
      </c>
      <c r="U114" s="28">
        <f t="shared" si="215"/>
        <v>-4.6995047672650461E-2</v>
      </c>
      <c r="W114" s="10">
        <f t="shared" ref="W114:X114" si="216">(W110+W112)/2</f>
        <v>3184.6420005364034</v>
      </c>
      <c r="X114" s="28">
        <f t="shared" si="216"/>
        <v>-0.12360398140514048</v>
      </c>
      <c r="Z114" s="10"/>
      <c r="AA114" s="28"/>
      <c r="AC114" s="10"/>
      <c r="AD114" s="28"/>
    </row>
    <row r="115" spans="1:33" x14ac:dyDescent="0.2">
      <c r="A115" s="1" t="s">
        <v>1</v>
      </c>
      <c r="B115" t="s">
        <v>24</v>
      </c>
      <c r="C115" t="s">
        <v>62</v>
      </c>
      <c r="D115" t="s">
        <v>9</v>
      </c>
      <c r="F115" s="3">
        <f>(F111+F113)/2</f>
        <v>0.8</v>
      </c>
      <c r="H115"/>
      <c r="I115" s="33">
        <f t="shared" ref="I115:J115" si="217">(I111+I113)/2</f>
        <v>2270.8254166850356</v>
      </c>
      <c r="J115" s="10">
        <f t="shared" si="217"/>
        <v>2638.21</v>
      </c>
      <c r="K115" s="48">
        <f>(K111+K113)/2</f>
        <v>0.13925524629008479</v>
      </c>
      <c r="L115" s="44">
        <f t="shared" si="205"/>
        <v>2.1178856426148838</v>
      </c>
      <c r="M115" s="42">
        <f>(M111+M113)/2</f>
        <v>9.1509746948705478E-2</v>
      </c>
      <c r="Q115" s="10">
        <f t="shared" ref="Q115" si="218">(Q111+Q113)/2</f>
        <v>2388.5669916204806</v>
      </c>
      <c r="R115" s="28">
        <f>(R111+R113)/2</f>
        <v>9.462590482922878E-2</v>
      </c>
      <c r="T115" s="10">
        <f t="shared" ref="T115" si="219">(T111+T113)/2</f>
        <v>2506.3085665559256</v>
      </c>
      <c r="U115" s="28">
        <f>(U111+U113)/2</f>
        <v>4.9996563368372743E-2</v>
      </c>
      <c r="W115" s="10">
        <f t="shared" ref="W115" si="220">(W111+W113)/2</f>
        <v>2624.0501414913706</v>
      </c>
      <c r="X115" s="28">
        <f>(X111+X113)/2</f>
        <v>5.3672219075166262E-3</v>
      </c>
      <c r="Z115" s="10"/>
      <c r="AA115" s="28"/>
      <c r="AC115" s="10"/>
      <c r="AD115" s="28"/>
    </row>
    <row r="116" spans="1:33" x14ac:dyDescent="0.2">
      <c r="A116" s="1" t="s">
        <v>1</v>
      </c>
      <c r="B116" t="s">
        <v>24</v>
      </c>
      <c r="C116" t="s">
        <v>62</v>
      </c>
      <c r="D116" t="s">
        <v>63</v>
      </c>
      <c r="F116" s="3">
        <f>AVERAGE(F110:F113)</f>
        <v>0.59000000000000008</v>
      </c>
      <c r="H116"/>
      <c r="I116" s="33">
        <f t="shared" ref="I116:K116" si="221">AVERAGE(I110:I113)</f>
        <v>2402.0335081597195</v>
      </c>
      <c r="J116" s="10">
        <f t="shared" si="221"/>
        <v>2736.26</v>
      </c>
      <c r="K116" s="48">
        <f t="shared" si="221"/>
        <v>0.12273903304120701</v>
      </c>
      <c r="L116" s="44">
        <f t="shared" si="205"/>
        <v>2.240256887487944</v>
      </c>
      <c r="M116" s="2">
        <f>AVERAGE(M110:M113)</f>
        <v>0.1301338561199048</v>
      </c>
      <c r="Q116" s="10">
        <f t="shared" ref="Q116:R116" si="222">AVERAGE(Q110:Q113)</f>
        <v>2569.4710291111087</v>
      </c>
      <c r="R116" s="28">
        <f t="shared" si="222"/>
        <v>6.2119895444534001E-2</v>
      </c>
      <c r="T116" s="10">
        <f t="shared" ref="T116:U116" si="223">AVERAGE(T110:T113)</f>
        <v>2736.9085500624974</v>
      </c>
      <c r="U116" s="28">
        <f t="shared" si="223"/>
        <v>1.5007578478611425E-3</v>
      </c>
      <c r="W116" s="10">
        <f t="shared" ref="W116:X116" si="224">AVERAGE(W110:W113)</f>
        <v>2904.346071013887</v>
      </c>
      <c r="X116" s="28">
        <f t="shared" si="224"/>
        <v>-5.9118379748811928E-2</v>
      </c>
      <c r="Z116" s="10"/>
      <c r="AA116" s="28"/>
      <c r="AC116" s="10"/>
      <c r="AD116" s="28"/>
    </row>
    <row r="118" spans="1:33" x14ac:dyDescent="0.2">
      <c r="A118" s="1" t="s">
        <v>1</v>
      </c>
      <c r="B118" t="s">
        <v>25</v>
      </c>
      <c r="C118" t="s">
        <v>5</v>
      </c>
      <c r="D118" t="s">
        <v>6</v>
      </c>
      <c r="E118" s="3">
        <v>16700.027599000001</v>
      </c>
      <c r="F118" s="3">
        <v>0.53</v>
      </c>
      <c r="G118">
        <v>-2.360713641E-3</v>
      </c>
      <c r="H118" s="15">
        <v>3.4649246059999999</v>
      </c>
      <c r="I118" s="33">
        <f t="shared" ref="I118:I121" si="225">-H118/G118</f>
        <v>1467.7445607220091</v>
      </c>
      <c r="J118" s="10">
        <v>1504.2</v>
      </c>
      <c r="K118" s="48">
        <f t="shared" ref="K118:K121" si="226">(J118-I118)/J118</f>
        <v>2.4235766040414167E-2</v>
      </c>
      <c r="L118" s="44">
        <f>12*I118/$E$118</f>
        <v>1.0546650072433876</v>
      </c>
      <c r="M118" s="42">
        <f>-1/(G118*$E$118)</f>
        <v>2.5365270705002937E-2</v>
      </c>
      <c r="Q118" s="10">
        <f>(-0.1-$H118)/$G118</f>
        <v>1510.1046328049747</v>
      </c>
      <c r="R118" s="28">
        <f>($J118-Q118)/$J118</f>
        <v>-3.9254306641235562E-3</v>
      </c>
      <c r="T118" s="10">
        <f>(-0.2-$H118)/$G118</f>
        <v>1552.4647048879403</v>
      </c>
      <c r="U118" s="28">
        <f>($J118-T118)/$J118</f>
        <v>-3.2086627368661282E-2</v>
      </c>
      <c r="W118" s="10"/>
      <c r="X118" s="28"/>
    </row>
    <row r="119" spans="1:33" x14ac:dyDescent="0.2">
      <c r="A119" s="1" t="s">
        <v>1</v>
      </c>
      <c r="B119" t="s">
        <v>25</v>
      </c>
      <c r="C119" t="s">
        <v>5</v>
      </c>
      <c r="D119" t="s">
        <v>9</v>
      </c>
      <c r="F119" s="3">
        <v>0.7</v>
      </c>
      <c r="G119">
        <v>-2.9840120069999998E-3</v>
      </c>
      <c r="H119" s="15">
        <v>4.3043063249999998</v>
      </c>
      <c r="I119" s="33">
        <f t="shared" si="225"/>
        <v>1442.45610101528</v>
      </c>
      <c r="J119" s="10">
        <v>1498.09</v>
      </c>
      <c r="K119" s="48">
        <f t="shared" si="226"/>
        <v>3.7136553200889107E-2</v>
      </c>
      <c r="L119" s="44">
        <f t="shared" ref="L119:L124" si="227">12*I119/$E$118</f>
        <v>1.0364936889816787</v>
      </c>
      <c r="M119" s="42">
        <f t="shared" ref="M119:M121" si="228">-1/(G119*$E$118)</f>
        <v>2.0066990488137846E-2</v>
      </c>
      <c r="Q119" s="10">
        <f t="shared" ref="Q119:Q121" si="229">(-0.1-$H119)/$G119</f>
        <v>1475.968030513357</v>
      </c>
      <c r="R119" s="28">
        <f t="shared" ref="R119:R121" si="230">($J119-Q119)/$J119</f>
        <v>1.4766782694392801E-2</v>
      </c>
      <c r="T119" s="10">
        <f t="shared" ref="T119:T121" si="231">(-0.2-$H119)/$G119</f>
        <v>1509.4799600114345</v>
      </c>
      <c r="U119" s="28">
        <f t="shared" ref="U119:U121" si="232">($J119-T119)/$J119</f>
        <v>-7.6029878121038098E-3</v>
      </c>
      <c r="W119" s="10"/>
      <c r="X119" s="28"/>
    </row>
    <row r="120" spans="1:33" x14ac:dyDescent="0.2">
      <c r="A120" s="1" t="s">
        <v>1</v>
      </c>
      <c r="B120" t="s">
        <v>25</v>
      </c>
      <c r="C120" t="s">
        <v>8</v>
      </c>
      <c r="D120" t="s">
        <v>6</v>
      </c>
      <c r="F120" s="3">
        <v>0.57999999999999996</v>
      </c>
      <c r="G120">
        <v>-2.3886008860000002E-3</v>
      </c>
      <c r="H120" s="15">
        <v>3.47108303</v>
      </c>
      <c r="I120" s="33">
        <f t="shared" si="225"/>
        <v>1453.1866961720618</v>
      </c>
      <c r="J120" s="10">
        <v>1504.2</v>
      </c>
      <c r="K120" s="48">
        <f t="shared" si="226"/>
        <v>3.391391026986984E-2</v>
      </c>
      <c r="L120" s="44">
        <f t="shared" si="227"/>
        <v>1.044204283537169</v>
      </c>
      <c r="M120" s="42">
        <f t="shared" si="228"/>
        <v>2.5069127668806413E-2</v>
      </c>
      <c r="Q120" s="10">
        <f t="shared" si="229"/>
        <v>1495.052208567254</v>
      </c>
      <c r="R120" s="28">
        <f t="shared" si="230"/>
        <v>6.08149942344508E-3</v>
      </c>
      <c r="T120" s="10">
        <f t="shared" si="231"/>
        <v>1536.9177209624463</v>
      </c>
      <c r="U120" s="28">
        <f t="shared" si="232"/>
        <v>-2.1750911422979833E-2</v>
      </c>
      <c r="W120" s="10"/>
      <c r="X120" s="28"/>
    </row>
    <row r="121" spans="1:33" x14ac:dyDescent="0.2">
      <c r="A121" s="1" t="s">
        <v>1</v>
      </c>
      <c r="B121" t="s">
        <v>25</v>
      </c>
      <c r="C121" t="s">
        <v>8</v>
      </c>
      <c r="D121" t="s">
        <v>9</v>
      </c>
      <c r="F121" s="3">
        <v>0.7</v>
      </c>
      <c r="G121">
        <v>-2.9840120069999998E-3</v>
      </c>
      <c r="H121" s="15">
        <v>4.3043063249999998</v>
      </c>
      <c r="I121" s="33">
        <f t="shared" si="225"/>
        <v>1442.45610101528</v>
      </c>
      <c r="J121" s="10">
        <v>1498.09</v>
      </c>
      <c r="K121" s="48">
        <f t="shared" si="226"/>
        <v>3.7136553200889107E-2</v>
      </c>
      <c r="L121" s="44">
        <f t="shared" si="227"/>
        <v>1.0364936889816787</v>
      </c>
      <c r="M121" s="42">
        <f t="shared" si="228"/>
        <v>2.0066990488137846E-2</v>
      </c>
      <c r="Q121" s="10">
        <f t="shared" si="229"/>
        <v>1475.968030513357</v>
      </c>
      <c r="R121" s="28">
        <f t="shared" si="230"/>
        <v>1.4766782694392801E-2</v>
      </c>
      <c r="T121" s="10">
        <f t="shared" si="231"/>
        <v>1509.4799600114345</v>
      </c>
      <c r="U121" s="28">
        <f t="shared" si="232"/>
        <v>-7.6029878121038098E-3</v>
      </c>
      <c r="W121" s="10"/>
      <c r="X121" s="28"/>
    </row>
    <row r="122" spans="1:33" x14ac:dyDescent="0.2">
      <c r="A122" s="1" t="s">
        <v>1</v>
      </c>
      <c r="B122" t="s">
        <v>25</v>
      </c>
      <c r="C122" t="s">
        <v>62</v>
      </c>
      <c r="D122" t="s">
        <v>6</v>
      </c>
      <c r="F122" s="3">
        <f>(F118+F120)/2</f>
        <v>0.55499999999999994</v>
      </c>
      <c r="H122"/>
      <c r="I122" s="33">
        <f t="shared" ref="I122:K122" si="233">(I118+I120)/2</f>
        <v>1460.4656284470354</v>
      </c>
      <c r="J122" s="10">
        <f t="shared" si="233"/>
        <v>1504.2</v>
      </c>
      <c r="K122" s="48">
        <f t="shared" si="233"/>
        <v>2.9074838155142002E-2</v>
      </c>
      <c r="L122" s="44">
        <f t="shared" si="227"/>
        <v>1.0494346453902781</v>
      </c>
      <c r="M122" s="2">
        <f>(M118+M120)/2</f>
        <v>2.5217199186904675E-2</v>
      </c>
      <c r="Q122" s="10">
        <f t="shared" ref="Q122:R122" si="234">(Q118+Q120)/2</f>
        <v>1502.5784206861144</v>
      </c>
      <c r="R122" s="28">
        <f t="shared" si="234"/>
        <v>1.0780343796607619E-3</v>
      </c>
      <c r="T122" s="10">
        <f t="shared" ref="T122:U122" si="235">(T118+T120)/2</f>
        <v>1544.6912129251932</v>
      </c>
      <c r="U122" s="28">
        <f t="shared" si="235"/>
        <v>-2.6918769395820559E-2</v>
      </c>
      <c r="W122" s="10"/>
      <c r="X122" s="28"/>
    </row>
    <row r="123" spans="1:33" x14ac:dyDescent="0.2">
      <c r="A123" s="1" t="s">
        <v>1</v>
      </c>
      <c r="B123" t="s">
        <v>25</v>
      </c>
      <c r="C123" t="s">
        <v>62</v>
      </c>
      <c r="D123" t="s">
        <v>9</v>
      </c>
      <c r="F123" s="3">
        <f>(F119+F121)/2</f>
        <v>0.7</v>
      </c>
      <c r="H123"/>
      <c r="I123" s="33">
        <f t="shared" ref="I123:J123" si="236">(I119+I121)/2</f>
        <v>1442.45610101528</v>
      </c>
      <c r="J123" s="10">
        <f t="shared" si="236"/>
        <v>1498.09</v>
      </c>
      <c r="K123" s="48">
        <f>(K119+K121)/2</f>
        <v>3.7136553200889107E-2</v>
      </c>
      <c r="L123" s="44">
        <f t="shared" si="227"/>
        <v>1.0364936889816787</v>
      </c>
      <c r="M123" s="42">
        <f>(M119+M121)/2</f>
        <v>2.0066990488137846E-2</v>
      </c>
      <c r="Q123" s="10">
        <f t="shared" ref="Q123" si="237">(Q119+Q121)/2</f>
        <v>1475.968030513357</v>
      </c>
      <c r="R123" s="28">
        <f>(R119+R121)/2</f>
        <v>1.4766782694392801E-2</v>
      </c>
      <c r="T123" s="10">
        <f t="shared" ref="T123" si="238">(T119+T121)/2</f>
        <v>1509.4799600114345</v>
      </c>
      <c r="U123" s="28">
        <f>(U119+U121)/2</f>
        <v>-7.6029878121038098E-3</v>
      </c>
      <c r="W123" s="10"/>
      <c r="X123" s="28"/>
    </row>
    <row r="124" spans="1:33" x14ac:dyDescent="0.2">
      <c r="A124" s="1" t="s">
        <v>1</v>
      </c>
      <c r="B124" t="s">
        <v>25</v>
      </c>
      <c r="C124" t="s">
        <v>62</v>
      </c>
      <c r="D124" t="s">
        <v>63</v>
      </c>
      <c r="F124" s="3">
        <f>AVERAGE(F118:F121)</f>
        <v>0.62749999999999995</v>
      </c>
      <c r="H124"/>
      <c r="I124" s="33">
        <f t="shared" ref="I124:K124" si="239">AVERAGE(I118:I121)</f>
        <v>1451.4608647311577</v>
      </c>
      <c r="J124" s="10">
        <f t="shared" si="239"/>
        <v>1501.145</v>
      </c>
      <c r="K124" s="48">
        <f t="shared" si="239"/>
        <v>3.3105695678015558E-2</v>
      </c>
      <c r="L124" s="44">
        <f t="shared" si="227"/>
        <v>1.0429641671859784</v>
      </c>
      <c r="M124" s="2">
        <f>AVERAGE(M118:M121)</f>
        <v>2.2642094837521259E-2</v>
      </c>
      <c r="Q124" s="10">
        <f t="shared" ref="Q124:R124" si="240">AVERAGE(Q118:Q121)</f>
        <v>1489.2732255997357</v>
      </c>
      <c r="R124" s="28">
        <f t="shared" si="240"/>
        <v>7.9224085370267813E-3</v>
      </c>
      <c r="T124" s="10">
        <f t="shared" ref="T124:U124" si="241">AVERAGE(T118:T121)</f>
        <v>1527.085586468314</v>
      </c>
      <c r="U124" s="28">
        <f t="shared" si="241"/>
        <v>-1.7260878603962183E-2</v>
      </c>
      <c r="W124" s="10"/>
      <c r="X124" s="28"/>
    </row>
    <row r="126" spans="1:33" x14ac:dyDescent="0.2">
      <c r="A126" s="1" t="s">
        <v>1</v>
      </c>
      <c r="B126" s="12" t="s">
        <v>26</v>
      </c>
      <c r="C126" t="s">
        <v>5</v>
      </c>
      <c r="D126" t="s">
        <v>6</v>
      </c>
      <c r="E126" s="3">
        <v>15963.401191999999</v>
      </c>
      <c r="F126" s="18">
        <v>0.13</v>
      </c>
      <c r="G126">
        <v>-5.4393917789999997E-4</v>
      </c>
      <c r="H126" s="15">
        <v>3.1022415790000002</v>
      </c>
      <c r="I126" s="33">
        <f t="shared" ref="I126:I129" si="242">-H126/G126</f>
        <v>5703.2876193564589</v>
      </c>
      <c r="J126" s="10">
        <v>6398.75</v>
      </c>
      <c r="K126" s="48">
        <f t="shared" ref="K126:K129" si="243">(J126-I126)/J126</f>
        <v>0.10868722494917618</v>
      </c>
      <c r="L126" s="44">
        <f>12*I126/$E$126</f>
        <v>4.2872725310302728</v>
      </c>
      <c r="M126" s="42">
        <f>-1/(G126*$E$126)</f>
        <v>0.1151659862138639</v>
      </c>
      <c r="Q126" s="10">
        <f>(-0.1-$H126)/$G126</f>
        <v>5887.131703516884</v>
      </c>
      <c r="R126" s="28">
        <f>($J126-Q126)/$J126</f>
        <v>7.9955975226898374E-2</v>
      </c>
      <c r="T126" s="10">
        <f>(-0.2-$H126)/$G126</f>
        <v>6070.9757876773092</v>
      </c>
      <c r="U126" s="28">
        <f>($J126-T126)/$J126</f>
        <v>5.1224725504620559E-2</v>
      </c>
      <c r="W126" s="10">
        <f>(-0.3-$H126)/$G126</f>
        <v>6254.8198718377334</v>
      </c>
      <c r="X126" s="28">
        <f>($J126-W126)/$J126</f>
        <v>2.2493475782342887E-2</v>
      </c>
      <c r="Z126" s="10">
        <f>(-0.4-$H126)/$G126</f>
        <v>6438.6639559981586</v>
      </c>
      <c r="AA126" s="28">
        <f>($J126-Z126)/$J126</f>
        <v>-6.2377739399349244E-3</v>
      </c>
      <c r="AC126" s="10">
        <f>(-0.5-$H126)/$G126</f>
        <v>6622.5080401585838</v>
      </c>
      <c r="AD126" s="28">
        <f>($J126-AC126)/$J126</f>
        <v>-3.4969023662212738E-2</v>
      </c>
      <c r="AF126" s="10">
        <f>(-0.6-$H126)/$G126</f>
        <v>6806.3521243190089</v>
      </c>
      <c r="AG126" s="28">
        <f>($J126-AF126)/$J126</f>
        <v>-6.3700273384490552E-2</v>
      </c>
    </row>
    <row r="127" spans="1:33" x14ac:dyDescent="0.2">
      <c r="A127" s="1" t="s">
        <v>1</v>
      </c>
      <c r="B127" s="4" t="s">
        <v>26</v>
      </c>
      <c r="C127" t="s">
        <v>5</v>
      </c>
      <c r="D127" t="s">
        <v>9</v>
      </c>
      <c r="F127" s="3">
        <v>0.77</v>
      </c>
      <c r="G127">
        <v>-7.7617988229999998E-4</v>
      </c>
      <c r="H127" s="15">
        <v>4.6690443799999999</v>
      </c>
      <c r="I127" s="33">
        <f t="shared" si="242"/>
        <v>6015.4153521275821</v>
      </c>
      <c r="J127" s="10">
        <v>6841.66</v>
      </c>
      <c r="K127" s="48">
        <f t="shared" si="243"/>
        <v>0.12076669227532759</v>
      </c>
      <c r="L127" s="44">
        <f t="shared" ref="L127:L132" si="244">12*I127/$E$126</f>
        <v>4.5219050349812822</v>
      </c>
      <c r="M127" s="42">
        <f t="shared" ref="M127:M129" si="245">-1/(G127*$E$126)</f>
        <v>8.07071830792436E-2</v>
      </c>
      <c r="Q127" s="10">
        <f t="shared" ref="Q127:Q129" si="246">(-0.1-$H127)/$G127</f>
        <v>6144.2514663845977</v>
      </c>
      <c r="R127" s="28">
        <f t="shared" ref="R127:R129" si="247">($J127-Q127)/$J127</f>
        <v>0.10193557318185968</v>
      </c>
      <c r="T127" s="10">
        <f t="shared" ref="T127:T129" si="248">(-0.2-$H127)/$G127</f>
        <v>6273.0875806416143</v>
      </c>
      <c r="U127" s="28">
        <f t="shared" ref="U127:U129" si="249">($J127-T127)/$J127</f>
        <v>8.3104454088391649E-2</v>
      </c>
      <c r="W127" s="10">
        <f t="shared" ref="W127:W129" si="250">(-0.3-$H127)/$G127</f>
        <v>6401.9236948986299</v>
      </c>
      <c r="X127" s="28">
        <f t="shared" ref="X127:X129" si="251">($J127-W127)/$J127</f>
        <v>6.4273334994923728E-2</v>
      </c>
      <c r="Z127" s="10">
        <f t="shared" ref="Z127:Z129" si="252">(-0.4-$H127)/$G127</f>
        <v>6530.7598091556465</v>
      </c>
      <c r="AA127" s="28">
        <f t="shared" ref="AA127:AA129" si="253">($J127-Z127)/$J127</f>
        <v>4.5442215901455696E-2</v>
      </c>
      <c r="AC127" s="10">
        <f t="shared" ref="AC127:AC129" si="254">(-0.5-$H127)/$G127</f>
        <v>6659.5959234126622</v>
      </c>
      <c r="AD127" s="28">
        <f t="shared" ref="AD127:AD129" si="255">($J127-AC127)/$J127</f>
        <v>2.6611096807987785E-2</v>
      </c>
      <c r="AF127" s="10">
        <f t="shared" ref="AF127:AF129" si="256">(-0.6-$H127)/$G127</f>
        <v>6788.4320376696778</v>
      </c>
      <c r="AG127" s="28">
        <f t="shared" ref="AG127:AG129" si="257">($J127-AF127)/$J127</f>
        <v>7.7799777145198742E-3</v>
      </c>
    </row>
    <row r="128" spans="1:33" x14ac:dyDescent="0.2">
      <c r="A128" s="1" t="s">
        <v>1</v>
      </c>
      <c r="B128" s="12" t="s">
        <v>26</v>
      </c>
      <c r="C128" t="s">
        <v>8</v>
      </c>
      <c r="D128" t="s">
        <v>6</v>
      </c>
      <c r="F128" s="18">
        <v>0.1</v>
      </c>
      <c r="G128">
        <v>-3.1638168869999999E-4</v>
      </c>
      <c r="H128" s="15">
        <v>1.6432371530000001</v>
      </c>
      <c r="I128" s="33">
        <f t="shared" si="242"/>
        <v>5193.8440551095018</v>
      </c>
      <c r="J128" s="10">
        <v>6398.75</v>
      </c>
      <c r="K128" s="48">
        <f t="shared" si="243"/>
        <v>0.18830333188364887</v>
      </c>
      <c r="L128" s="44">
        <f t="shared" si="244"/>
        <v>3.9043138684347882</v>
      </c>
      <c r="M128" s="42">
        <f t="shared" si="245"/>
        <v>0.19799910709311497</v>
      </c>
      <c r="Q128" s="10">
        <f t="shared" si="246"/>
        <v>5509.9179733280189</v>
      </c>
      <c r="R128" s="28">
        <f t="shared" si="247"/>
        <v>0.13890713446719768</v>
      </c>
      <c r="T128" s="10">
        <f t="shared" si="248"/>
        <v>5825.991891546535</v>
      </c>
      <c r="U128" s="28">
        <f t="shared" si="249"/>
        <v>8.9510937050746628E-2</v>
      </c>
      <c r="W128" s="10">
        <f t="shared" si="250"/>
        <v>6142.0658097650521</v>
      </c>
      <c r="X128" s="28">
        <f t="shared" si="251"/>
        <v>4.0114739634295432E-2</v>
      </c>
      <c r="Z128" s="10">
        <f t="shared" si="252"/>
        <v>6458.1397279835692</v>
      </c>
      <c r="AA128" s="28">
        <f t="shared" si="253"/>
        <v>-9.2814577821557602E-3</v>
      </c>
      <c r="AC128" s="10">
        <f t="shared" si="254"/>
        <v>6774.2136462020862</v>
      </c>
      <c r="AD128" s="28">
        <f t="shared" si="255"/>
        <v>-5.8677655198606953E-2</v>
      </c>
      <c r="AF128" s="10">
        <f t="shared" si="256"/>
        <v>7090.2875644206015</v>
      </c>
      <c r="AG128" s="28">
        <f t="shared" si="257"/>
        <v>-0.10807385261505786</v>
      </c>
    </row>
    <row r="129" spans="1:33" x14ac:dyDescent="0.2">
      <c r="A129" s="1" t="s">
        <v>1</v>
      </c>
      <c r="B129" s="4" t="s">
        <v>26</v>
      </c>
      <c r="C129" t="s">
        <v>8</v>
      </c>
      <c r="D129" t="s">
        <v>9</v>
      </c>
      <c r="F129" s="3">
        <v>0.74</v>
      </c>
      <c r="G129">
        <v>-5.1732354939999997E-4</v>
      </c>
      <c r="H129" s="15">
        <v>2.8738499860000002</v>
      </c>
      <c r="I129" s="33">
        <f t="shared" si="242"/>
        <v>5555.2274574260864</v>
      </c>
      <c r="J129" s="10">
        <v>6841.66</v>
      </c>
      <c r="K129" s="48">
        <f t="shared" si="243"/>
        <v>0.18802930028295961</v>
      </c>
      <c r="L129" s="44">
        <f t="shared" si="244"/>
        <v>4.1759728197848469</v>
      </c>
      <c r="M129" s="42">
        <f t="shared" si="245"/>
        <v>0.12109112746919511</v>
      </c>
      <c r="Q129" s="10">
        <f t="shared" si="246"/>
        <v>5748.5300822843237</v>
      </c>
      <c r="R129" s="28">
        <f t="shared" si="247"/>
        <v>0.15977553952047838</v>
      </c>
      <c r="T129" s="10">
        <f t="shared" si="248"/>
        <v>5941.832707142561</v>
      </c>
      <c r="U129" s="28">
        <f t="shared" si="249"/>
        <v>0.13152177875799714</v>
      </c>
      <c r="W129" s="10">
        <f t="shared" si="250"/>
        <v>6135.1353320007975</v>
      </c>
      <c r="X129" s="28">
        <f t="shared" si="251"/>
        <v>0.10326801799551606</v>
      </c>
      <c r="Z129" s="10">
        <f t="shared" si="252"/>
        <v>6328.4379568590357</v>
      </c>
      <c r="AA129" s="28">
        <f t="shared" si="253"/>
        <v>7.5014257233034703E-2</v>
      </c>
      <c r="AC129" s="10">
        <f t="shared" si="254"/>
        <v>6521.740581717273</v>
      </c>
      <c r="AD129" s="28">
        <f t="shared" si="255"/>
        <v>4.676049647055347E-2</v>
      </c>
      <c r="AF129" s="10">
        <f t="shared" si="256"/>
        <v>6715.0432065755103</v>
      </c>
      <c r="AG129" s="28">
        <f t="shared" si="257"/>
        <v>1.850673570807224E-2</v>
      </c>
    </row>
    <row r="130" spans="1:33" x14ac:dyDescent="0.2">
      <c r="A130" s="1" t="s">
        <v>1</v>
      </c>
      <c r="B130" s="12" t="s">
        <v>26</v>
      </c>
      <c r="C130" t="s">
        <v>62</v>
      </c>
      <c r="D130" t="s">
        <v>6</v>
      </c>
      <c r="F130" s="18">
        <f>(F126+F128)/2</f>
        <v>0.115</v>
      </c>
      <c r="H130"/>
      <c r="I130" s="33">
        <f t="shared" ref="I130:K130" si="258">(I126+I128)/2</f>
        <v>5448.5658372329799</v>
      </c>
      <c r="J130" s="10">
        <f t="shared" si="258"/>
        <v>6398.75</v>
      </c>
      <c r="K130" s="48">
        <f t="shared" si="258"/>
        <v>0.14849527841641252</v>
      </c>
      <c r="L130" s="44">
        <f t="shared" si="244"/>
        <v>4.0957931997325296</v>
      </c>
      <c r="M130" s="2">
        <f>(M126+M128)/2</f>
        <v>0.15658254665348942</v>
      </c>
      <c r="Q130" s="10">
        <f t="shared" ref="Q130:R130" si="259">(Q126+Q128)/2</f>
        <v>5698.5248384224515</v>
      </c>
      <c r="R130" s="28">
        <f t="shared" si="259"/>
        <v>0.10943155484704803</v>
      </c>
      <c r="T130" s="10">
        <f t="shared" ref="T130:U130" si="260">(T126+T128)/2</f>
        <v>5948.4838396119221</v>
      </c>
      <c r="U130" s="28">
        <f t="shared" si="260"/>
        <v>7.036783127768359E-2</v>
      </c>
      <c r="W130" s="10">
        <f t="shared" ref="W130:X130" si="261">(W126+W128)/2</f>
        <v>6198.4428408013928</v>
      </c>
      <c r="X130" s="28">
        <f t="shared" si="261"/>
        <v>3.1304107708319158E-2</v>
      </c>
      <c r="Z130" s="10">
        <f t="shared" ref="Z130:AA130" si="262">(Z126+Z128)/2</f>
        <v>6448.4018419908643</v>
      </c>
      <c r="AA130" s="28">
        <f t="shared" si="262"/>
        <v>-7.7596158610453419E-3</v>
      </c>
      <c r="AC130" s="10">
        <f t="shared" ref="AC130:AD130" si="263">(AC126+AC128)/2</f>
        <v>6698.360843180335</v>
      </c>
      <c r="AD130" s="28">
        <f t="shared" si="263"/>
        <v>-4.6823339430409845E-2</v>
      </c>
      <c r="AF130" s="10">
        <f t="shared" ref="AF130:AG130" si="264">(AF126+AF128)/2</f>
        <v>6948.3198443698057</v>
      </c>
      <c r="AG130" s="28">
        <f t="shared" si="264"/>
        <v>-8.5887062999774208E-2</v>
      </c>
    </row>
    <row r="131" spans="1:33" x14ac:dyDescent="0.2">
      <c r="A131" s="1" t="s">
        <v>1</v>
      </c>
      <c r="B131" s="4" t="s">
        <v>26</v>
      </c>
      <c r="C131" t="s">
        <v>62</v>
      </c>
      <c r="D131" t="s">
        <v>9</v>
      </c>
      <c r="F131" s="3">
        <f>(F127+F129)/2</f>
        <v>0.755</v>
      </c>
      <c r="H131"/>
      <c r="I131" s="33">
        <f t="shared" ref="I131:J131" si="265">(I127+I129)/2</f>
        <v>5785.3214047768342</v>
      </c>
      <c r="J131" s="10">
        <f t="shared" si="265"/>
        <v>6841.66</v>
      </c>
      <c r="K131" s="48">
        <f>(K127+K129)/2</f>
        <v>0.15439799627914361</v>
      </c>
      <c r="L131" s="44">
        <f t="shared" si="244"/>
        <v>4.3489389273830641</v>
      </c>
      <c r="M131" s="42">
        <f>(M127+M129)/2</f>
        <v>0.10089915527421936</v>
      </c>
      <c r="Q131" s="10">
        <f t="shared" ref="Q131" si="266">(Q127+Q129)/2</f>
        <v>5946.3907743344607</v>
      </c>
      <c r="R131" s="28">
        <f>(R127+R129)/2</f>
        <v>0.13085555635116902</v>
      </c>
      <c r="T131" s="10">
        <f t="shared" ref="T131" si="267">(T127+T129)/2</f>
        <v>6107.4601438920872</v>
      </c>
      <c r="U131" s="28">
        <f>(U127+U129)/2</f>
        <v>0.1073131164231944</v>
      </c>
      <c r="W131" s="10">
        <f t="shared" ref="W131" si="268">(W127+W129)/2</f>
        <v>6268.5295134497137</v>
      </c>
      <c r="X131" s="28">
        <f>(X127+X129)/2</f>
        <v>8.3770676495219895E-2</v>
      </c>
      <c r="Z131" s="10">
        <f t="shared" ref="Z131" si="269">(Z127+Z129)/2</f>
        <v>6429.5988830073411</v>
      </c>
      <c r="AA131" s="28">
        <f>(AA127+AA129)/2</f>
        <v>6.02282365672452E-2</v>
      </c>
      <c r="AC131" s="10">
        <f t="shared" ref="AC131" si="270">(AC127+AC129)/2</f>
        <v>6590.6682525649676</v>
      </c>
      <c r="AD131" s="28">
        <f>(AD127+AD129)/2</f>
        <v>3.6685796639270629E-2</v>
      </c>
      <c r="AF131" s="10">
        <f t="shared" ref="AF131" si="271">(AF127+AF129)/2</f>
        <v>6751.7376221225941</v>
      </c>
      <c r="AG131" s="28">
        <f>(AG127+AG129)/2</f>
        <v>1.3143356711296057E-2</v>
      </c>
    </row>
    <row r="132" spans="1:33" x14ac:dyDescent="0.2">
      <c r="A132" s="1" t="s">
        <v>1</v>
      </c>
      <c r="B132" s="4" t="s">
        <v>26</v>
      </c>
      <c r="C132" t="s">
        <v>62</v>
      </c>
      <c r="D132" t="s">
        <v>63</v>
      </c>
      <c r="F132" s="3">
        <f>AVERAGE(F126:F129)</f>
        <v>0.435</v>
      </c>
      <c r="H132"/>
      <c r="I132" s="33">
        <f t="shared" ref="I132:K132" si="272">AVERAGE(I126:I129)</f>
        <v>5616.943621004908</v>
      </c>
      <c r="J132" s="10">
        <f t="shared" si="272"/>
        <v>6620.2049999999999</v>
      </c>
      <c r="K132" s="48">
        <f t="shared" si="272"/>
        <v>0.15144663734777805</v>
      </c>
      <c r="L132" s="44">
        <f t="shared" si="244"/>
        <v>4.2223660635577973</v>
      </c>
      <c r="M132" s="2">
        <f>AVERAGE(M126:M129)</f>
        <v>0.1287408509638544</v>
      </c>
      <c r="Q132" s="10">
        <f t="shared" ref="Q132:R132" si="273">AVERAGE(Q126:Q129)</f>
        <v>5822.4578063784556</v>
      </c>
      <c r="R132" s="28">
        <f t="shared" si="273"/>
        <v>0.12014355559910853</v>
      </c>
      <c r="T132" s="10">
        <f t="shared" ref="T132:U132" si="274">AVERAGE(T126:T129)</f>
        <v>6027.9719917520051</v>
      </c>
      <c r="U132" s="28">
        <f t="shared" si="274"/>
        <v>8.8840473850439E-2</v>
      </c>
      <c r="W132" s="10">
        <f t="shared" ref="W132:X132" si="275">AVERAGE(W126:W129)</f>
        <v>6233.4861771255537</v>
      </c>
      <c r="X132" s="28">
        <f t="shared" si="275"/>
        <v>5.753739210176953E-2</v>
      </c>
      <c r="Z132" s="10">
        <f t="shared" ref="Z132:AA132" si="276">AVERAGE(Z126:Z129)</f>
        <v>6439.0003624991023</v>
      </c>
      <c r="AA132" s="28">
        <f t="shared" si="276"/>
        <v>2.6234310353099928E-2</v>
      </c>
      <c r="AC132" s="10">
        <f t="shared" ref="AC132:AD132" si="277">AVERAGE(AC126:AC129)</f>
        <v>6644.5145478726508</v>
      </c>
      <c r="AD132" s="28">
        <f t="shared" si="277"/>
        <v>-5.068771395569608E-3</v>
      </c>
      <c r="AF132" s="10">
        <f t="shared" ref="AF132:AG132" si="278">AVERAGE(AF126:AF129)</f>
        <v>6850.0287332461994</v>
      </c>
      <c r="AG132" s="28">
        <f t="shared" si="278"/>
        <v>-3.6371853144239075E-2</v>
      </c>
    </row>
    <row r="133" spans="1:33" x14ac:dyDescent="0.2">
      <c r="B133" s="4"/>
      <c r="H133"/>
      <c r="I133" s="33"/>
      <c r="K133" s="48"/>
      <c r="L133" s="41"/>
      <c r="M133" s="41"/>
    </row>
    <row r="134" spans="1:33" ht="24" x14ac:dyDescent="0.2">
      <c r="A134" s="1" t="s">
        <v>1</v>
      </c>
      <c r="B134" s="4" t="s">
        <v>26</v>
      </c>
      <c r="C134" s="85" t="s">
        <v>197</v>
      </c>
      <c r="D134" t="s">
        <v>6</v>
      </c>
      <c r="E134" s="3">
        <v>15963.401191999999</v>
      </c>
      <c r="F134" s="3">
        <v>0.41</v>
      </c>
      <c r="G134">
        <v>-8.6987570980000001E-4</v>
      </c>
      <c r="H134">
        <v>5.1337637779999996</v>
      </c>
      <c r="I134" s="33">
        <f t="shared" ref="I134" si="279">-H134/G134</f>
        <v>5901.7210391819581</v>
      </c>
      <c r="J134" s="10">
        <v>6398.75</v>
      </c>
      <c r="K134" s="48">
        <f t="shared" ref="K134" si="280">(J134-I134)/J134</f>
        <v>7.7675946211063399E-2</v>
      </c>
      <c r="L134" s="44">
        <f>12*I134/$E$134</f>
        <v>4.436438802632801</v>
      </c>
      <c r="M134" s="42">
        <f>-1/(G134*$E$134)</f>
        <v>7.2014071846671829E-2</v>
      </c>
      <c r="Q134" s="10">
        <f>(-0.1-$H134)/$G134</f>
        <v>6016.6799912177512</v>
      </c>
      <c r="R134" s="28">
        <f>($J134-Q134)/$J134</f>
        <v>5.9710101001328196E-2</v>
      </c>
      <c r="T134" s="10">
        <f>(-0.2-$H134)/$G134</f>
        <v>6131.6389432535452</v>
      </c>
      <c r="U134" s="28">
        <f>($J134-T134)/$J134</f>
        <v>4.1744255791592855E-2</v>
      </c>
      <c r="W134" s="10">
        <f>(-0.3-$H134)/$G134</f>
        <v>6246.5978952893383</v>
      </c>
      <c r="X134" s="28">
        <f>($J134-W134)/$J134</f>
        <v>2.3778410581857652E-2</v>
      </c>
      <c r="Z134" s="10">
        <f>(-0.4-$H134)/$G134</f>
        <v>6361.5568473251324</v>
      </c>
      <c r="AA134" s="28">
        <f>($J134-Z134)/$J134</f>
        <v>5.81256537212231E-3</v>
      </c>
      <c r="AC134" s="10">
        <f>(-0.5-$H134)/$G134</f>
        <v>6476.5157993609255</v>
      </c>
      <c r="AD134" s="28">
        <f>($J134-AC134)/$J134</f>
        <v>-1.215327983761289E-2</v>
      </c>
      <c r="AF134" s="10">
        <f>(-0.6-$H134)/$G134</f>
        <v>6591.4747513967186</v>
      </c>
      <c r="AG134" s="28">
        <f>($J134-AF134)/$J134</f>
        <v>-3.0119125047348091E-2</v>
      </c>
    </row>
    <row r="135" spans="1:33" ht="24" x14ac:dyDescent="0.2">
      <c r="A135" s="1" t="s">
        <v>1</v>
      </c>
      <c r="B135" s="4" t="s">
        <v>26</v>
      </c>
      <c r="C135" s="85" t="s">
        <v>197</v>
      </c>
      <c r="D135" t="s">
        <v>9</v>
      </c>
      <c r="F135" s="3">
        <v>0.77</v>
      </c>
      <c r="G135">
        <v>-7.7617988229999998E-4</v>
      </c>
      <c r="H135" s="15">
        <v>4.6690443799999999</v>
      </c>
      <c r="I135" s="33">
        <f t="shared" ref="I135:I136" si="281">-H135/G135</f>
        <v>6015.4153521275821</v>
      </c>
      <c r="J135" s="10">
        <v>6841.66</v>
      </c>
      <c r="K135" s="48">
        <f t="shared" ref="K135:K136" si="282">(J135-I135)/J135</f>
        <v>0.12076669227532759</v>
      </c>
      <c r="L135" s="44">
        <f t="shared" ref="L135:L140" si="283">12*I135/$E$134</f>
        <v>4.5219050349812822</v>
      </c>
      <c r="M135" s="42">
        <f t="shared" ref="M135:M137" si="284">-1/(G135*$E$134)</f>
        <v>8.07071830792436E-2</v>
      </c>
      <c r="Q135" s="10">
        <f t="shared" ref="Q135:Q137" si="285">(-0.1-$H135)/$G135</f>
        <v>6144.2514663845977</v>
      </c>
      <c r="R135" s="28">
        <f t="shared" ref="R135:R137" si="286">($J135-Q135)/$J135</f>
        <v>0.10193557318185968</v>
      </c>
      <c r="T135" s="10">
        <f t="shared" ref="T135:T137" si="287">(-0.2-$H135)/$G135</f>
        <v>6273.0875806416143</v>
      </c>
      <c r="U135" s="28">
        <f t="shared" ref="U135:U137" si="288">($J135-T135)/$J135</f>
        <v>8.3104454088391649E-2</v>
      </c>
      <c r="W135" s="10">
        <f t="shared" ref="W135:W137" si="289">(-0.3-$H135)/$G135</f>
        <v>6401.9236948986299</v>
      </c>
      <c r="X135" s="28">
        <f t="shared" ref="X135:X137" si="290">($J135-W135)/$J135</f>
        <v>6.4273334994923728E-2</v>
      </c>
      <c r="Z135" s="10">
        <f t="shared" ref="Z135:Z137" si="291">(-0.4-$H135)/$G135</f>
        <v>6530.7598091556465</v>
      </c>
      <c r="AA135" s="28">
        <f t="shared" ref="AA135:AA137" si="292">($J135-Z135)/$J135</f>
        <v>4.5442215901455696E-2</v>
      </c>
      <c r="AC135" s="10">
        <f t="shared" ref="AC135:AC137" si="293">(-0.5-$H135)/$G135</f>
        <v>6659.5959234126622</v>
      </c>
      <c r="AD135" s="28">
        <f t="shared" ref="AD135:AD137" si="294">($J135-AC135)/$J135</f>
        <v>2.6611096807987785E-2</v>
      </c>
      <c r="AF135" s="10">
        <f t="shared" ref="AF135:AF137" si="295">(-0.6-$H135)/$G135</f>
        <v>6788.4320376696778</v>
      </c>
      <c r="AG135" s="28">
        <f t="shared" ref="AG135:AG137" si="296">($J135-AF135)/$J135</f>
        <v>7.7799777145198742E-3</v>
      </c>
    </row>
    <row r="136" spans="1:33" ht="24" x14ac:dyDescent="0.2">
      <c r="A136" s="1" t="s">
        <v>1</v>
      </c>
      <c r="B136" s="4" t="s">
        <v>26</v>
      </c>
      <c r="C136" s="85" t="s">
        <v>198</v>
      </c>
      <c r="D136" t="s">
        <v>6</v>
      </c>
      <c r="F136" s="3">
        <v>0.38</v>
      </c>
      <c r="G136">
        <v>-5.363232892E-4</v>
      </c>
      <c r="H136">
        <v>3.0203170589999999</v>
      </c>
      <c r="I136" s="33">
        <f t="shared" si="281"/>
        <v>5631.52322455588</v>
      </c>
      <c r="J136" s="10">
        <v>6398.75</v>
      </c>
      <c r="K136" s="48">
        <f t="shared" si="282"/>
        <v>0.11990260214012424</v>
      </c>
      <c r="L136" s="44">
        <f t="shared" si="283"/>
        <v>4.2333258358837194</v>
      </c>
      <c r="M136" s="42">
        <f t="shared" si="284"/>
        <v>0.11680136426044997</v>
      </c>
      <c r="Q136" s="10">
        <f t="shared" si="285"/>
        <v>5817.9779283021298</v>
      </c>
      <c r="R136" s="28">
        <f t="shared" si="286"/>
        <v>9.0763363422210613E-2</v>
      </c>
      <c r="T136" s="10">
        <f t="shared" si="287"/>
        <v>6004.4326320483797</v>
      </c>
      <c r="U136" s="28">
        <f t="shared" si="288"/>
        <v>6.1624124704296984E-2</v>
      </c>
      <c r="W136" s="10">
        <f t="shared" si="289"/>
        <v>6190.8873357946277</v>
      </c>
      <c r="X136" s="28">
        <f t="shared" si="290"/>
        <v>3.248488598638364E-2</v>
      </c>
      <c r="Z136" s="10">
        <f t="shared" si="291"/>
        <v>6377.3420395408775</v>
      </c>
      <c r="AA136" s="28">
        <f t="shared" si="292"/>
        <v>3.3456472684700103E-3</v>
      </c>
      <c r="AC136" s="10">
        <f t="shared" si="293"/>
        <v>6563.7967432871264</v>
      </c>
      <c r="AD136" s="28">
        <f t="shared" si="294"/>
        <v>-2.5793591449443477E-2</v>
      </c>
      <c r="AF136" s="10">
        <f t="shared" si="295"/>
        <v>6750.2514470333763</v>
      </c>
      <c r="AG136" s="28">
        <f t="shared" si="296"/>
        <v>-5.4932830167357102E-2</v>
      </c>
    </row>
    <row r="137" spans="1:33" ht="24" x14ac:dyDescent="0.2">
      <c r="A137" s="1" t="s">
        <v>1</v>
      </c>
      <c r="B137" s="4" t="s">
        <v>26</v>
      </c>
      <c r="C137" s="85" t="s">
        <v>198</v>
      </c>
      <c r="D137" t="s">
        <v>9</v>
      </c>
      <c r="F137" s="3">
        <v>0.74</v>
      </c>
      <c r="G137">
        <v>-5.1732354939999997E-4</v>
      </c>
      <c r="H137" s="15">
        <v>2.8738499860000002</v>
      </c>
      <c r="I137" s="33">
        <f t="shared" ref="I137" si="297">-H137/G137</f>
        <v>5555.2274574260864</v>
      </c>
      <c r="J137" s="10">
        <v>6841.66</v>
      </c>
      <c r="K137" s="48">
        <f t="shared" ref="K137" si="298">(J137-I137)/J137</f>
        <v>0.18802930028295961</v>
      </c>
      <c r="L137" s="44">
        <f t="shared" si="283"/>
        <v>4.1759728197848469</v>
      </c>
      <c r="M137" s="42">
        <f t="shared" si="284"/>
        <v>0.12109112746919511</v>
      </c>
      <c r="Q137" s="10">
        <f t="shared" si="285"/>
        <v>5748.5300822843237</v>
      </c>
      <c r="R137" s="28">
        <f t="shared" si="286"/>
        <v>0.15977553952047838</v>
      </c>
      <c r="T137" s="10">
        <f t="shared" si="287"/>
        <v>5941.832707142561</v>
      </c>
      <c r="U137" s="28">
        <f t="shared" si="288"/>
        <v>0.13152177875799714</v>
      </c>
      <c r="W137" s="10">
        <f t="shared" si="289"/>
        <v>6135.1353320007975</v>
      </c>
      <c r="X137" s="28">
        <f t="shared" si="290"/>
        <v>0.10326801799551606</v>
      </c>
      <c r="Z137" s="10">
        <f t="shared" si="291"/>
        <v>6328.4379568590357</v>
      </c>
      <c r="AA137" s="28">
        <f t="shared" si="292"/>
        <v>7.5014257233034703E-2</v>
      </c>
      <c r="AC137" s="10">
        <f t="shared" si="293"/>
        <v>6521.740581717273</v>
      </c>
      <c r="AD137" s="28">
        <f t="shared" si="294"/>
        <v>4.676049647055347E-2</v>
      </c>
      <c r="AF137" s="10">
        <f t="shared" si="295"/>
        <v>6715.0432065755103</v>
      </c>
      <c r="AG137" s="28">
        <f t="shared" si="296"/>
        <v>1.850673570807224E-2</v>
      </c>
    </row>
    <row r="138" spans="1:33" x14ac:dyDescent="0.2">
      <c r="A138" s="1" t="s">
        <v>1</v>
      </c>
      <c r="B138" s="4" t="s">
        <v>26</v>
      </c>
      <c r="C138" s="85" t="s">
        <v>62</v>
      </c>
      <c r="D138" t="s">
        <v>6</v>
      </c>
      <c r="F138" s="3">
        <f>(F134+F136)/2</f>
        <v>0.39500000000000002</v>
      </c>
      <c r="H138"/>
      <c r="I138" s="33">
        <f t="shared" ref="I138:K138" si="299">(I134+I136)/2</f>
        <v>5766.6221318689186</v>
      </c>
      <c r="J138" s="10">
        <f t="shared" si="299"/>
        <v>6398.75</v>
      </c>
      <c r="K138" s="48">
        <f t="shared" si="299"/>
        <v>9.8789274175593828E-2</v>
      </c>
      <c r="L138" s="44">
        <f t="shared" si="283"/>
        <v>4.3348823192582593</v>
      </c>
      <c r="M138" s="2">
        <f>(M134+M136)/2</f>
        <v>9.4407718053560907E-2</v>
      </c>
      <c r="Q138" s="10">
        <f t="shared" ref="Q138:R138" si="300">(Q134+Q136)/2</f>
        <v>5917.3289597599405</v>
      </c>
      <c r="R138" s="28">
        <f t="shared" si="300"/>
        <v>7.5236732211769408E-2</v>
      </c>
      <c r="T138" s="10">
        <f t="shared" ref="T138:U138" si="301">(T134+T136)/2</f>
        <v>6068.0357876509624</v>
      </c>
      <c r="U138" s="28">
        <f t="shared" si="301"/>
        <v>5.1684190247944919E-2</v>
      </c>
      <c r="W138" s="10">
        <f t="shared" ref="W138:X138" si="302">(W134+W136)/2</f>
        <v>6218.7426155419835</v>
      </c>
      <c r="X138" s="28">
        <f t="shared" si="302"/>
        <v>2.8131648284120646E-2</v>
      </c>
      <c r="Z138" s="10">
        <f t="shared" ref="Z138:AA138" si="303">(Z134+Z136)/2</f>
        <v>6369.4494434330045</v>
      </c>
      <c r="AA138" s="28">
        <f t="shared" si="303"/>
        <v>4.5791063202961606E-3</v>
      </c>
      <c r="AC138" s="10">
        <f t="shared" ref="AC138:AD138" si="304">(AC134+AC136)/2</f>
        <v>6520.1562713240255</v>
      </c>
      <c r="AD138" s="28">
        <f t="shared" si="304"/>
        <v>-1.8973435643528182E-2</v>
      </c>
      <c r="AF138" s="10">
        <f t="shared" ref="AF138:AG138" si="305">(AF134+AF136)/2</f>
        <v>6670.8630992150474</v>
      </c>
      <c r="AG138" s="28">
        <f t="shared" si="305"/>
        <v>-4.2525977607352598E-2</v>
      </c>
    </row>
    <row r="139" spans="1:33" x14ac:dyDescent="0.2">
      <c r="A139" s="1" t="s">
        <v>1</v>
      </c>
      <c r="B139" s="4" t="s">
        <v>26</v>
      </c>
      <c r="C139" s="85" t="s">
        <v>62</v>
      </c>
      <c r="D139" t="s">
        <v>9</v>
      </c>
      <c r="F139" s="3">
        <f>(F135+F137)/2</f>
        <v>0.755</v>
      </c>
      <c r="H139"/>
      <c r="I139" s="33">
        <f t="shared" ref="I139:J139" si="306">(I135+I137)/2</f>
        <v>5785.3214047768342</v>
      </c>
      <c r="J139" s="10">
        <f t="shared" si="306"/>
        <v>6841.66</v>
      </c>
      <c r="K139" s="48">
        <f>(K135+K137)/2</f>
        <v>0.15439799627914361</v>
      </c>
      <c r="L139" s="44">
        <f t="shared" si="283"/>
        <v>4.3489389273830641</v>
      </c>
      <c r="M139" s="42">
        <f>(M135+M137)/2</f>
        <v>0.10089915527421936</v>
      </c>
      <c r="Q139" s="10">
        <f t="shared" ref="Q139" si="307">(Q135+Q137)/2</f>
        <v>5946.3907743344607</v>
      </c>
      <c r="R139" s="28">
        <f>(R135+R137)/2</f>
        <v>0.13085555635116902</v>
      </c>
      <c r="T139" s="10">
        <f t="shared" ref="T139" si="308">(T135+T137)/2</f>
        <v>6107.4601438920872</v>
      </c>
      <c r="U139" s="28">
        <f>(U135+U137)/2</f>
        <v>0.1073131164231944</v>
      </c>
      <c r="W139" s="10">
        <f t="shared" ref="W139" si="309">(W135+W137)/2</f>
        <v>6268.5295134497137</v>
      </c>
      <c r="X139" s="28">
        <f>(X135+X137)/2</f>
        <v>8.3770676495219895E-2</v>
      </c>
      <c r="Z139" s="10">
        <f t="shared" ref="Z139" si="310">(Z135+Z137)/2</f>
        <v>6429.5988830073411</v>
      </c>
      <c r="AA139" s="28">
        <f>(AA135+AA137)/2</f>
        <v>6.02282365672452E-2</v>
      </c>
      <c r="AC139" s="10">
        <f t="shared" ref="AC139" si="311">(AC135+AC137)/2</f>
        <v>6590.6682525649676</v>
      </c>
      <c r="AD139" s="28">
        <f>(AD135+AD137)/2</f>
        <v>3.6685796639270629E-2</v>
      </c>
      <c r="AF139" s="10">
        <f t="shared" ref="AF139" si="312">(AF135+AF137)/2</f>
        <v>6751.7376221225941</v>
      </c>
      <c r="AG139" s="28">
        <f>(AG135+AG137)/2</f>
        <v>1.3143356711296057E-2</v>
      </c>
    </row>
    <row r="140" spans="1:33" x14ac:dyDescent="0.2">
      <c r="A140" s="1" t="s">
        <v>1</v>
      </c>
      <c r="B140" s="4" t="s">
        <v>26</v>
      </c>
      <c r="C140" s="85" t="s">
        <v>62</v>
      </c>
      <c r="D140" t="s">
        <v>63</v>
      </c>
      <c r="F140" s="3">
        <f>AVERAGE(F134:F137)</f>
        <v>0.57499999999999996</v>
      </c>
      <c r="H140"/>
      <c r="I140" s="33">
        <f t="shared" ref="I140:K140" si="313">AVERAGE(I134:I137)</f>
        <v>5775.9717683228773</v>
      </c>
      <c r="J140" s="10">
        <f t="shared" si="313"/>
        <v>6620.2049999999999</v>
      </c>
      <c r="K140" s="48">
        <f t="shared" si="313"/>
        <v>0.12659363522736872</v>
      </c>
      <c r="L140" s="44">
        <f t="shared" si="283"/>
        <v>4.341910623320663</v>
      </c>
      <c r="M140" s="2">
        <f>AVERAGE(M134:M137)</f>
        <v>9.765343666389012E-2</v>
      </c>
      <c r="Q140" s="10">
        <f t="shared" ref="Q140:R140" si="314">AVERAGE(Q134:Q137)</f>
        <v>5931.8598670472011</v>
      </c>
      <c r="R140" s="28">
        <f t="shared" si="314"/>
        <v>0.10304614428146922</v>
      </c>
      <c r="T140" s="10">
        <f t="shared" ref="T140:U140" si="315">AVERAGE(T134:T137)</f>
        <v>6087.7479657715248</v>
      </c>
      <c r="U140" s="28">
        <f t="shared" si="315"/>
        <v>7.9498653335569658E-2</v>
      </c>
      <c r="W140" s="10">
        <f t="shared" ref="W140:X140" si="316">AVERAGE(W134:W137)</f>
        <v>6243.6360644958486</v>
      </c>
      <c r="X140" s="28">
        <f t="shared" si="316"/>
        <v>5.5951162389670267E-2</v>
      </c>
      <c r="Z140" s="10">
        <f t="shared" ref="Z140:AA140" si="317">AVERAGE(Z134:Z137)</f>
        <v>6399.5241632201742</v>
      </c>
      <c r="AA140" s="28">
        <f t="shared" si="317"/>
        <v>3.2403671443770682E-2</v>
      </c>
      <c r="AC140" s="10">
        <f t="shared" ref="AC140:AD140" si="318">AVERAGE(AC134:AC137)</f>
        <v>6555.412261944497</v>
      </c>
      <c r="AD140" s="28">
        <f t="shared" si="318"/>
        <v>8.8561804978712216E-3</v>
      </c>
      <c r="AF140" s="10">
        <f t="shared" ref="AF140:AG140" si="319">AVERAGE(AF134:AF137)</f>
        <v>6711.3003606688217</v>
      </c>
      <c r="AG140" s="28">
        <f t="shared" si="319"/>
        <v>-1.469131044802827E-2</v>
      </c>
    </row>
    <row r="142" spans="1:33" x14ac:dyDescent="0.2">
      <c r="A142" s="1" t="s">
        <v>1</v>
      </c>
      <c r="B142" t="s">
        <v>27</v>
      </c>
      <c r="C142" t="s">
        <v>5</v>
      </c>
      <c r="D142" t="s">
        <v>6</v>
      </c>
      <c r="E142" s="3">
        <v>14188.726334000001</v>
      </c>
      <c r="F142" s="3">
        <v>0.65</v>
      </c>
      <c r="G142">
        <v>-4.1607534000000001E-4</v>
      </c>
      <c r="H142" s="15">
        <v>1.6613511569999999</v>
      </c>
      <c r="I142" s="33">
        <f t="shared" ref="I142:I145" si="320">-H142/G142</f>
        <v>3992.9094500048955</v>
      </c>
      <c r="J142" s="10">
        <v>4896.6499999999996</v>
      </c>
      <c r="K142" s="48">
        <f t="shared" ref="K142:K145" si="321">(J142-I142)/J142</f>
        <v>0.18456302778330169</v>
      </c>
      <c r="L142" s="44">
        <f>12*I142/$E$142</f>
        <v>3.3769707211310247</v>
      </c>
      <c r="M142" s="42">
        <f>-1/(G142*$E$142)</f>
        <v>0.1693887686388259</v>
      </c>
      <c r="Q142" s="10">
        <f>(-0.1-$H142)/$G142</f>
        <v>4233.2505382318495</v>
      </c>
      <c r="R142" s="28">
        <f>($J142-Q142)/$J142</f>
        <v>0.13548026952470571</v>
      </c>
      <c r="T142" s="10">
        <f>(-0.2-$H142)/$G142</f>
        <v>4473.5916264588041</v>
      </c>
      <c r="U142" s="28">
        <f>($J142-T142)/$J142</f>
        <v>8.6397511266109603E-2</v>
      </c>
      <c r="W142" s="10">
        <f>(-0.3-$H142)/$G142</f>
        <v>4713.9327146857586</v>
      </c>
      <c r="X142" s="28">
        <f>($J142-W142)/$J142</f>
        <v>3.7314753007513517E-2</v>
      </c>
      <c r="Z142" s="10">
        <f>(-0.4-$H142)/$G142</f>
        <v>4954.2738029127122</v>
      </c>
      <c r="AA142" s="28">
        <f>($J142-Z142)/$J142</f>
        <v>-1.1768005251082386E-2</v>
      </c>
      <c r="AC142" s="10">
        <f>(-0.5-$H142)/$G142</f>
        <v>5194.6148911396667</v>
      </c>
      <c r="AD142" s="28">
        <f>($J142-AC142)/$J142</f>
        <v>-6.0850763509678475E-2</v>
      </c>
    </row>
    <row r="143" spans="1:33" x14ac:dyDescent="0.2">
      <c r="A143" s="1" t="s">
        <v>1</v>
      </c>
      <c r="B143" t="s">
        <v>27</v>
      </c>
      <c r="C143" t="s">
        <v>5</v>
      </c>
      <c r="D143" t="s">
        <v>9</v>
      </c>
      <c r="F143" s="3">
        <v>0.83</v>
      </c>
      <c r="G143">
        <v>-5.0534820640000004E-4</v>
      </c>
      <c r="H143" s="15">
        <v>1.913351373</v>
      </c>
      <c r="I143" s="33">
        <f t="shared" si="320"/>
        <v>3786.2039456523139</v>
      </c>
      <c r="J143" s="10">
        <v>4799.8599999999997</v>
      </c>
      <c r="K143" s="48">
        <f t="shared" si="321"/>
        <v>0.21118450420380716</v>
      </c>
      <c r="L143" s="44">
        <f t="shared" ref="L143:L148" si="322">12*I143/$E$142</f>
        <v>3.202151220504875</v>
      </c>
      <c r="M143" s="42">
        <f t="shared" ref="M143:M145" si="323">-1/(G143*$E$142)</f>
        <v>0.1394652016391936</v>
      </c>
      <c r="Q143" s="10">
        <f t="shared" ref="Q143:Q145" si="324">(-0.1-$H143)/$G143</f>
        <v>3984.0873035697782</v>
      </c>
      <c r="R143" s="28">
        <f t="shared" ref="R143:R145" si="325">($J143-Q143)/$J143</f>
        <v>0.16995760218635991</v>
      </c>
      <c r="T143" s="10">
        <f t="shared" ref="T143:T145" si="326">(-0.2-$H143)/$G143</f>
        <v>4181.970661487243</v>
      </c>
      <c r="U143" s="28">
        <f t="shared" ref="U143:U145" si="327">($J143-T143)/$J143</f>
        <v>0.12873070016891258</v>
      </c>
      <c r="W143" s="10">
        <f t="shared" ref="W143:W145" si="328">(-0.3-$H143)/$G143</f>
        <v>4379.8540194047082</v>
      </c>
      <c r="X143" s="28">
        <f t="shared" ref="X143:X145" si="329">($J143-W143)/$J143</f>
        <v>8.7503798151465154E-2</v>
      </c>
      <c r="Z143" s="10">
        <f t="shared" ref="Z143:Z145" si="330">(-0.4-$H143)/$G143</f>
        <v>4577.7373773221725</v>
      </c>
      <c r="AA143" s="28">
        <f t="shared" ref="AA143:AA145" si="331">($J143-Z143)/$J143</f>
        <v>4.6276896134017906E-2</v>
      </c>
      <c r="AC143" s="10">
        <f t="shared" ref="AC143:AC145" si="332">(-0.5-$H143)/$G143</f>
        <v>4775.6207352396377</v>
      </c>
      <c r="AD143" s="28">
        <f t="shared" ref="AD143:AD145" si="333">($J143-AC143)/$J143</f>
        <v>5.0499941165704724E-3</v>
      </c>
    </row>
    <row r="144" spans="1:33" x14ac:dyDescent="0.2">
      <c r="A144" s="1" t="s">
        <v>1</v>
      </c>
      <c r="B144" t="s">
        <v>27</v>
      </c>
      <c r="C144" t="s">
        <v>8</v>
      </c>
      <c r="D144" t="s">
        <v>6</v>
      </c>
      <c r="F144" s="3">
        <v>0.56999999999999995</v>
      </c>
      <c r="G144">
        <v>-4.557402845E-4</v>
      </c>
      <c r="H144" s="15">
        <v>1.8664856320000001</v>
      </c>
      <c r="I144" s="33">
        <f t="shared" si="320"/>
        <v>4095.5028455466727</v>
      </c>
      <c r="J144" s="10">
        <v>4896.6499999999996</v>
      </c>
      <c r="K144" s="48">
        <f t="shared" si="321"/>
        <v>0.16361127596485903</v>
      </c>
      <c r="L144" s="44">
        <f t="shared" si="322"/>
        <v>3.4637382517409594</v>
      </c>
      <c r="M144" s="42">
        <f t="shared" si="323"/>
        <v>0.15464616998013225</v>
      </c>
      <c r="Q144" s="10">
        <f t="shared" si="324"/>
        <v>4314.9260639916065</v>
      </c>
      <c r="R144" s="28">
        <f t="shared" si="325"/>
        <v>0.1188003912896354</v>
      </c>
      <c r="T144" s="10">
        <f t="shared" si="326"/>
        <v>4534.3492824365412</v>
      </c>
      <c r="U144" s="28">
        <f t="shared" si="327"/>
        <v>7.3989506614411574E-2</v>
      </c>
      <c r="W144" s="10">
        <f t="shared" si="328"/>
        <v>4753.772500881475</v>
      </c>
      <c r="X144" s="28">
        <f t="shared" si="329"/>
        <v>2.9178621939187938E-2</v>
      </c>
      <c r="Z144" s="10">
        <f t="shared" si="330"/>
        <v>4973.1957193264097</v>
      </c>
      <c r="AA144" s="28">
        <f t="shared" si="331"/>
        <v>-1.5632262736035886E-2</v>
      </c>
      <c r="AC144" s="10">
        <f t="shared" si="332"/>
        <v>5192.6189377713436</v>
      </c>
      <c r="AD144" s="28">
        <f t="shared" si="333"/>
        <v>-6.0443147411259522E-2</v>
      </c>
    </row>
    <row r="145" spans="1:30" x14ac:dyDescent="0.2">
      <c r="A145" s="1" t="s">
        <v>1</v>
      </c>
      <c r="B145" t="s">
        <v>27</v>
      </c>
      <c r="C145" t="s">
        <v>8</v>
      </c>
      <c r="D145" t="s">
        <v>9</v>
      </c>
      <c r="F145" s="3">
        <v>0.69</v>
      </c>
      <c r="G145">
        <v>-5.7236007630000001E-4</v>
      </c>
      <c r="H145" s="15">
        <v>2.2415990629999998</v>
      </c>
      <c r="I145" s="33">
        <f t="shared" si="320"/>
        <v>3916.4140823565681</v>
      </c>
      <c r="J145" s="10">
        <v>4799.8599999999997</v>
      </c>
      <c r="K145" s="48">
        <f t="shared" si="321"/>
        <v>0.18405660115991543</v>
      </c>
      <c r="L145" s="44">
        <f t="shared" si="322"/>
        <v>3.3122753855405223</v>
      </c>
      <c r="M145" s="42">
        <f t="shared" si="323"/>
        <v>0.12313662748664503</v>
      </c>
      <c r="Q145" s="10">
        <f t="shared" si="324"/>
        <v>4091.1292732665388</v>
      </c>
      <c r="R145" s="28">
        <f t="shared" si="325"/>
        <v>0.14765654138526144</v>
      </c>
      <c r="T145" s="10">
        <f t="shared" si="326"/>
        <v>4265.84446417651</v>
      </c>
      <c r="U145" s="28">
        <f t="shared" si="327"/>
        <v>0.11125648161060733</v>
      </c>
      <c r="W145" s="10">
        <f t="shared" si="328"/>
        <v>4440.5596550864802</v>
      </c>
      <c r="X145" s="28">
        <f t="shared" si="329"/>
        <v>7.4856421835953438E-2</v>
      </c>
      <c r="Z145" s="10">
        <f t="shared" si="330"/>
        <v>4615.2748459964514</v>
      </c>
      <c r="AA145" s="28">
        <f t="shared" si="331"/>
        <v>3.8456362061299348E-2</v>
      </c>
      <c r="AC145" s="10">
        <f t="shared" si="332"/>
        <v>4789.9900369064226</v>
      </c>
      <c r="AD145" s="28">
        <f t="shared" si="333"/>
        <v>2.056302286645256E-3</v>
      </c>
    </row>
    <row r="146" spans="1:30" x14ac:dyDescent="0.2">
      <c r="A146" s="1" t="s">
        <v>1</v>
      </c>
      <c r="B146" t="s">
        <v>27</v>
      </c>
      <c r="C146" t="s">
        <v>62</v>
      </c>
      <c r="D146" t="s">
        <v>6</v>
      </c>
      <c r="F146" s="3">
        <f>(F142+F144)/2</f>
        <v>0.61</v>
      </c>
      <c r="H146"/>
      <c r="I146" s="33">
        <f t="shared" ref="I146:K146" si="334">(I142+I144)/2</f>
        <v>4044.2061477757843</v>
      </c>
      <c r="J146" s="10">
        <f t="shared" si="334"/>
        <v>4896.6499999999996</v>
      </c>
      <c r="K146" s="48">
        <f t="shared" si="334"/>
        <v>0.17408715187408036</v>
      </c>
      <c r="L146" s="44">
        <f t="shared" si="322"/>
        <v>3.420354486435992</v>
      </c>
      <c r="M146" s="2">
        <f>(M142+M144)/2</f>
        <v>0.16201746930947908</v>
      </c>
      <c r="Q146" s="10">
        <f t="shared" ref="Q146:R146" si="335">(Q142+Q144)/2</f>
        <v>4274.0883011117276</v>
      </c>
      <c r="R146" s="28">
        <f t="shared" si="335"/>
        <v>0.12714033040717054</v>
      </c>
      <c r="T146" s="10">
        <f t="shared" ref="T146:U146" si="336">(T142+T144)/2</f>
        <v>4503.9704544476726</v>
      </c>
      <c r="U146" s="28">
        <f t="shared" si="336"/>
        <v>8.0193508940260588E-2</v>
      </c>
      <c r="W146" s="10">
        <f t="shared" ref="W146:X146" si="337">(W142+W144)/2</f>
        <v>4733.8526077836168</v>
      </c>
      <c r="X146" s="28">
        <f t="shared" si="337"/>
        <v>3.3246687473350731E-2</v>
      </c>
      <c r="Z146" s="10">
        <f t="shared" ref="Z146:AA146" si="338">(Z142+Z144)/2</f>
        <v>4963.734761119561</v>
      </c>
      <c r="AA146" s="28">
        <f t="shared" si="338"/>
        <v>-1.3700133993559136E-2</v>
      </c>
      <c r="AC146" s="10">
        <f t="shared" ref="AC146:AD146" si="339">(AC142+AC144)/2</f>
        <v>5193.6169144555051</v>
      </c>
      <c r="AD146" s="28">
        <f t="shared" si="339"/>
        <v>-6.0646955460468999E-2</v>
      </c>
    </row>
    <row r="147" spans="1:30" x14ac:dyDescent="0.2">
      <c r="A147" s="1" t="s">
        <v>1</v>
      </c>
      <c r="B147" t="s">
        <v>27</v>
      </c>
      <c r="C147" t="s">
        <v>62</v>
      </c>
      <c r="D147" t="s">
        <v>9</v>
      </c>
      <c r="F147" s="3">
        <f>(F143+F145)/2</f>
        <v>0.76</v>
      </c>
      <c r="H147"/>
      <c r="I147" s="33">
        <f t="shared" ref="I147:J147" si="340">(I143+I145)/2</f>
        <v>3851.309014004441</v>
      </c>
      <c r="J147" s="10">
        <f t="shared" si="340"/>
        <v>4799.8599999999997</v>
      </c>
      <c r="K147" s="48">
        <f>(K143+K145)/2</f>
        <v>0.19762055268186129</v>
      </c>
      <c r="L147" s="44">
        <f t="shared" si="322"/>
        <v>3.2572133030226991</v>
      </c>
      <c r="M147" s="42">
        <f>(M143+M145)/2</f>
        <v>0.13130091456291931</v>
      </c>
      <c r="Q147" s="10">
        <f t="shared" ref="Q147" si="341">(Q143+Q145)/2</f>
        <v>4037.6082884181587</v>
      </c>
      <c r="R147" s="28">
        <f>(R143+R145)/2</f>
        <v>0.15880707178581066</v>
      </c>
      <c r="T147" s="10">
        <f t="shared" ref="T147" si="342">(T143+T145)/2</f>
        <v>4223.9075628318769</v>
      </c>
      <c r="U147" s="28">
        <f>(U143+U145)/2</f>
        <v>0.11999359088975996</v>
      </c>
      <c r="W147" s="10">
        <f t="shared" ref="W147" si="343">(W143+W145)/2</f>
        <v>4410.2068372455942</v>
      </c>
      <c r="X147" s="28">
        <f>(X143+X145)/2</f>
        <v>8.1180109993709296E-2</v>
      </c>
      <c r="Z147" s="10">
        <f t="shared" ref="Z147" si="344">(Z143+Z145)/2</f>
        <v>4596.5061116593115</v>
      </c>
      <c r="AA147" s="28">
        <f>(AA143+AA145)/2</f>
        <v>4.2366629097658627E-2</v>
      </c>
      <c r="AC147" s="10">
        <f t="shared" ref="AC147" si="345">(AC143+AC145)/2</f>
        <v>4782.8053860730306</v>
      </c>
      <c r="AD147" s="28">
        <f>(AD143+AD145)/2</f>
        <v>3.553148201607864E-3</v>
      </c>
    </row>
    <row r="148" spans="1:30" x14ac:dyDescent="0.2">
      <c r="A148" s="1" t="s">
        <v>1</v>
      </c>
      <c r="B148" t="s">
        <v>27</v>
      </c>
      <c r="C148" t="s">
        <v>62</v>
      </c>
      <c r="D148" t="s">
        <v>63</v>
      </c>
      <c r="F148" s="3">
        <f>AVERAGE(F142:F145)</f>
        <v>0.68499999999999994</v>
      </c>
      <c r="H148"/>
      <c r="I148" s="33">
        <f t="shared" ref="I148:K148" si="346">AVERAGE(I142:I145)</f>
        <v>3947.7575808901129</v>
      </c>
      <c r="J148" s="10">
        <f t="shared" si="346"/>
        <v>4848.2549999999992</v>
      </c>
      <c r="K148" s="48">
        <f t="shared" si="346"/>
        <v>0.18585385227797083</v>
      </c>
      <c r="L148" s="44">
        <f t="shared" si="322"/>
        <v>3.3387838947293456</v>
      </c>
      <c r="M148" s="2">
        <f>AVERAGE(M142:M145)</f>
        <v>0.1466591919361992</v>
      </c>
      <c r="Q148" s="10">
        <f t="shared" ref="Q148:R148" si="347">AVERAGE(Q142:Q145)</f>
        <v>4155.8482947649427</v>
      </c>
      <c r="R148" s="28">
        <f t="shared" si="347"/>
        <v>0.1429737010964906</v>
      </c>
      <c r="T148" s="10">
        <f t="shared" ref="T148:U148" si="348">AVERAGE(T142:T145)</f>
        <v>4363.9390086397743</v>
      </c>
      <c r="U148" s="28">
        <f t="shared" si="348"/>
        <v>0.10009354991501027</v>
      </c>
      <c r="W148" s="10">
        <f t="shared" ref="W148:X148" si="349">AVERAGE(W142:W145)</f>
        <v>4572.0297225146051</v>
      </c>
      <c r="X148" s="28">
        <f t="shared" si="349"/>
        <v>5.7213398733530013E-2</v>
      </c>
      <c r="Z148" s="10">
        <f t="shared" ref="Z148:AA148" si="350">AVERAGE(Z142:Z145)</f>
        <v>4780.1204363894358</v>
      </c>
      <c r="AA148" s="28">
        <f t="shared" si="350"/>
        <v>1.4333247552049745E-2</v>
      </c>
      <c r="AC148" s="10">
        <f t="shared" ref="AC148:AD148" si="351">AVERAGE(AC142:AC145)</f>
        <v>4988.2111502642674</v>
      </c>
      <c r="AD148" s="28">
        <f t="shared" si="351"/>
        <v>-2.8546903629430565E-2</v>
      </c>
    </row>
    <row r="150" spans="1:30" x14ac:dyDescent="0.2">
      <c r="A150" s="1" t="s">
        <v>1</v>
      </c>
      <c r="B150" t="s">
        <v>28</v>
      </c>
      <c r="C150" t="s">
        <v>5</v>
      </c>
      <c r="D150" t="s">
        <v>6</v>
      </c>
      <c r="E150" s="3">
        <v>14102.480586</v>
      </c>
      <c r="F150" s="3">
        <v>0.68</v>
      </c>
      <c r="G150">
        <v>-2.0458208499999999E-3</v>
      </c>
      <c r="H150" s="15">
        <v>3.6172388770000001</v>
      </c>
      <c r="I150" s="33">
        <f t="shared" ref="I150:I153" si="352">-H150/G150</f>
        <v>1768.1112581289806</v>
      </c>
      <c r="J150" s="10">
        <v>1928.45</v>
      </c>
      <c r="K150" s="48">
        <f t="shared" ref="K150:K153" si="353">(J150-I150)/J150</f>
        <v>8.3143841878720967E-2</v>
      </c>
      <c r="L150" s="44">
        <f>12*I150/$E$150</f>
        <v>1.5045108531197637</v>
      </c>
      <c r="M150" s="42">
        <f>-1/(G150*$E$150)</f>
        <v>3.4660664857895415E-2</v>
      </c>
      <c r="Q150" s="10">
        <f>(-0.1-$H150)/$G150</f>
        <v>1816.9913934546128</v>
      </c>
      <c r="R150" s="28">
        <f>($J150-Q150)/$J150</f>
        <v>5.7796990611831925E-2</v>
      </c>
      <c r="T150" s="10">
        <f>(-0.2-$H150)/$G150</f>
        <v>1865.8715287802452</v>
      </c>
      <c r="U150" s="28">
        <f>($J150-T150)/$J150</f>
        <v>3.2450139344942765E-2</v>
      </c>
      <c r="W150" s="10">
        <f>(-0.3-$H150)/$G150</f>
        <v>1914.7516641058771</v>
      </c>
      <c r="X150" s="28">
        <f>($J150-W150)/$J150</f>
        <v>7.1032880780538361E-3</v>
      </c>
      <c r="Z150" s="10">
        <f>(-0.4-$H150)/$G150</f>
        <v>1963.6317994315098</v>
      </c>
      <c r="AA150" s="28">
        <f>($J150-Z150)/$J150</f>
        <v>-1.8243563188835445E-2</v>
      </c>
      <c r="AC150" s="10"/>
      <c r="AD150" s="28"/>
    </row>
    <row r="151" spans="1:30" x14ac:dyDescent="0.2">
      <c r="A151" s="1" t="s">
        <v>1</v>
      </c>
      <c r="B151" t="s">
        <v>28</v>
      </c>
      <c r="C151" t="s">
        <v>5</v>
      </c>
      <c r="D151" t="s">
        <v>9</v>
      </c>
      <c r="F151" s="3">
        <v>0.87</v>
      </c>
      <c r="G151">
        <v>-2.3057397910000001E-3</v>
      </c>
      <c r="H151" s="15">
        <v>4.2588736740000002</v>
      </c>
      <c r="I151" s="33">
        <f t="shared" si="352"/>
        <v>1847.0747178947393</v>
      </c>
      <c r="J151" s="10">
        <v>2022.22</v>
      </c>
      <c r="K151" s="48">
        <f t="shared" si="353"/>
        <v>8.6610399514029518E-2</v>
      </c>
      <c r="L151" s="44">
        <f t="shared" ref="L151:L156" si="354">12*I151/$E$150</f>
        <v>1.571701976795536</v>
      </c>
      <c r="M151" s="42">
        <f t="shared" ref="M151:M153" si="355">-1/(G151*$E$150)</f>
        <v>3.0753474922853824E-2</v>
      </c>
      <c r="Q151" s="10">
        <f t="shared" ref="Q151:Q153" si="356">(-0.1-$H151)/$G151</f>
        <v>1890.4447461998975</v>
      </c>
      <c r="R151" s="28">
        <f t="shared" ref="R151:R153" si="357">($J151-Q151)/$J151</f>
        <v>6.5163658652422837E-2</v>
      </c>
      <c r="T151" s="10">
        <f t="shared" ref="T151:T153" si="358">(-0.2-$H151)/$G151</f>
        <v>1933.814774505056</v>
      </c>
      <c r="U151" s="28">
        <f t="shared" ref="U151:U153" si="359">($J151-T151)/$J151</f>
        <v>4.3716917790816053E-2</v>
      </c>
      <c r="W151" s="10">
        <f t="shared" ref="W151:W153" si="360">(-0.3-$H151)/$G151</f>
        <v>1977.1848028102143</v>
      </c>
      <c r="X151" s="28">
        <f t="shared" ref="X151:X153" si="361">($J151-W151)/$J151</f>
        <v>2.2270176929209372E-2</v>
      </c>
      <c r="Z151" s="10">
        <f t="shared" ref="Z151:Z153" si="362">(-0.4-$H151)/$G151</f>
        <v>2020.554831115373</v>
      </c>
      <c r="AA151" s="28">
        <f t="shared" ref="AA151:AA153" si="363">($J151-Z151)/$J151</f>
        <v>8.2343606760246874E-4</v>
      </c>
      <c r="AC151" s="10"/>
      <c r="AD151" s="28"/>
    </row>
    <row r="152" spans="1:30" x14ac:dyDescent="0.2">
      <c r="A152" s="1" t="s">
        <v>1</v>
      </c>
      <c r="B152" t="s">
        <v>28</v>
      </c>
      <c r="C152" t="s">
        <v>8</v>
      </c>
      <c r="D152" t="s">
        <v>6</v>
      </c>
      <c r="F152" s="3">
        <v>0.7</v>
      </c>
      <c r="G152">
        <v>-2.0106651930000001E-3</v>
      </c>
      <c r="H152" s="15">
        <v>3.6261534969999998</v>
      </c>
      <c r="I152" s="33">
        <f t="shared" si="352"/>
        <v>1803.4596260104452</v>
      </c>
      <c r="J152" s="10">
        <v>1928.45</v>
      </c>
      <c r="K152" s="48">
        <f t="shared" si="353"/>
        <v>6.4813904425603405E-2</v>
      </c>
      <c r="L152" s="44">
        <f t="shared" si="354"/>
        <v>1.5345892788258537</v>
      </c>
      <c r="M152" s="42">
        <f t="shared" si="355"/>
        <v>3.5266692380219025E-2</v>
      </c>
      <c r="Q152" s="10">
        <f t="shared" si="356"/>
        <v>1853.1944104728925</v>
      </c>
      <c r="R152" s="28">
        <f t="shared" si="357"/>
        <v>3.9023873850557458E-2</v>
      </c>
      <c r="T152" s="10">
        <f t="shared" si="358"/>
        <v>1902.9291949353399</v>
      </c>
      <c r="U152" s="28">
        <f t="shared" si="359"/>
        <v>1.3233843275511515E-2</v>
      </c>
      <c r="W152" s="10">
        <f t="shared" si="360"/>
        <v>1952.663979397787</v>
      </c>
      <c r="X152" s="28">
        <f t="shared" si="361"/>
        <v>-1.255618729953431E-2</v>
      </c>
      <c r="Z152" s="10">
        <f t="shared" si="362"/>
        <v>2002.3987638602346</v>
      </c>
      <c r="AA152" s="28">
        <f t="shared" si="363"/>
        <v>-3.8346217874580375E-2</v>
      </c>
      <c r="AC152" s="10"/>
      <c r="AD152" s="28"/>
    </row>
    <row r="153" spans="1:30" x14ac:dyDescent="0.2">
      <c r="A153" s="1" t="s">
        <v>1</v>
      </c>
      <c r="B153" t="s">
        <v>28</v>
      </c>
      <c r="C153" t="s">
        <v>8</v>
      </c>
      <c r="D153" t="s">
        <v>9</v>
      </c>
      <c r="F153" s="3">
        <v>0.87</v>
      </c>
      <c r="G153">
        <v>-2.3057397910000001E-3</v>
      </c>
      <c r="H153" s="15">
        <v>4.2588736740000002</v>
      </c>
      <c r="I153" s="33">
        <f t="shared" si="352"/>
        <v>1847.0747178947393</v>
      </c>
      <c r="J153" s="10">
        <v>2022.22</v>
      </c>
      <c r="K153" s="48">
        <f t="shared" si="353"/>
        <v>8.6610399514029518E-2</v>
      </c>
      <c r="L153" s="44">
        <f t="shared" si="354"/>
        <v>1.571701976795536</v>
      </c>
      <c r="M153" s="42">
        <f t="shared" si="355"/>
        <v>3.0753474922853824E-2</v>
      </c>
      <c r="Q153" s="10">
        <f t="shared" si="356"/>
        <v>1890.4447461998975</v>
      </c>
      <c r="R153" s="28">
        <f t="shared" si="357"/>
        <v>6.5163658652422837E-2</v>
      </c>
      <c r="T153" s="10">
        <f t="shared" si="358"/>
        <v>1933.814774505056</v>
      </c>
      <c r="U153" s="28">
        <f t="shared" si="359"/>
        <v>4.3716917790816053E-2</v>
      </c>
      <c r="W153" s="10">
        <f t="shared" si="360"/>
        <v>1977.1848028102143</v>
      </c>
      <c r="X153" s="28">
        <f t="shared" si="361"/>
        <v>2.2270176929209372E-2</v>
      </c>
      <c r="Z153" s="10">
        <f t="shared" si="362"/>
        <v>2020.554831115373</v>
      </c>
      <c r="AA153" s="28">
        <f t="shared" si="363"/>
        <v>8.2343606760246874E-4</v>
      </c>
      <c r="AC153" s="10"/>
      <c r="AD153" s="28"/>
    </row>
    <row r="154" spans="1:30" x14ac:dyDescent="0.2">
      <c r="A154" s="1" t="s">
        <v>1</v>
      </c>
      <c r="B154" t="s">
        <v>28</v>
      </c>
      <c r="C154" t="s">
        <v>62</v>
      </c>
      <c r="D154" t="s">
        <v>6</v>
      </c>
      <c r="F154" s="3">
        <f>(F150+F152)/2</f>
        <v>0.69</v>
      </c>
      <c r="H154"/>
      <c r="I154" s="33">
        <f t="shared" ref="I154:K154" si="364">(I150+I152)/2</f>
        <v>1785.7854420697129</v>
      </c>
      <c r="J154" s="10">
        <f t="shared" si="364"/>
        <v>1928.45</v>
      </c>
      <c r="K154" s="48">
        <f t="shared" si="364"/>
        <v>7.3978873152162186E-2</v>
      </c>
      <c r="L154" s="44">
        <f t="shared" si="354"/>
        <v>1.5195500659728087</v>
      </c>
      <c r="M154" s="2">
        <f>(M150+M152)/2</f>
        <v>3.496367861905722E-2</v>
      </c>
      <c r="Q154" s="10">
        <f t="shared" ref="Q154:R154" si="365">(Q150+Q152)/2</f>
        <v>1835.0929019637526</v>
      </c>
      <c r="R154" s="28">
        <f t="shared" si="365"/>
        <v>4.8410432231194692E-2</v>
      </c>
      <c r="T154" s="10">
        <f t="shared" ref="T154:U154" si="366">(T150+T152)/2</f>
        <v>1884.4003618577926</v>
      </c>
      <c r="U154" s="28">
        <f t="shared" si="366"/>
        <v>2.2841991310227142E-2</v>
      </c>
      <c r="W154" s="10">
        <f t="shared" ref="W154:X154" si="367">(W150+W152)/2</f>
        <v>1933.7078217518319</v>
      </c>
      <c r="X154" s="28">
        <f t="shared" si="367"/>
        <v>-2.7264496107402372E-3</v>
      </c>
      <c r="Z154" s="10">
        <f t="shared" ref="Z154:AA154" si="368">(Z150+Z152)/2</f>
        <v>1983.0152816458722</v>
      </c>
      <c r="AA154" s="28">
        <f t="shared" si="368"/>
        <v>-2.829489053170791E-2</v>
      </c>
      <c r="AC154" s="10"/>
      <c r="AD154" s="28"/>
    </row>
    <row r="155" spans="1:30" x14ac:dyDescent="0.2">
      <c r="A155" s="1" t="s">
        <v>1</v>
      </c>
      <c r="B155" t="s">
        <v>28</v>
      </c>
      <c r="C155" t="s">
        <v>62</v>
      </c>
      <c r="D155" t="s">
        <v>9</v>
      </c>
      <c r="F155" s="3">
        <f>(F151+F153)/2</f>
        <v>0.87</v>
      </c>
      <c r="H155"/>
      <c r="I155" s="33">
        <f t="shared" ref="I155:J155" si="369">(I151+I153)/2</f>
        <v>1847.0747178947393</v>
      </c>
      <c r="J155" s="10">
        <f t="shared" si="369"/>
        <v>2022.22</v>
      </c>
      <c r="K155" s="48">
        <f>(K151+K153)/2</f>
        <v>8.6610399514029518E-2</v>
      </c>
      <c r="L155" s="44">
        <f t="shared" si="354"/>
        <v>1.571701976795536</v>
      </c>
      <c r="M155" s="42">
        <f>(M151+M153)/2</f>
        <v>3.0753474922853824E-2</v>
      </c>
      <c r="Q155" s="10">
        <f t="shared" ref="Q155" si="370">(Q151+Q153)/2</f>
        <v>1890.4447461998975</v>
      </c>
      <c r="R155" s="28">
        <f>(R151+R153)/2</f>
        <v>6.5163658652422837E-2</v>
      </c>
      <c r="T155" s="10">
        <f t="shared" ref="T155" si="371">(T151+T153)/2</f>
        <v>1933.814774505056</v>
      </c>
      <c r="U155" s="28">
        <f>(U151+U153)/2</f>
        <v>4.3716917790816053E-2</v>
      </c>
      <c r="W155" s="10">
        <f t="shared" ref="W155" si="372">(W151+W153)/2</f>
        <v>1977.1848028102143</v>
      </c>
      <c r="X155" s="28">
        <f>(X151+X153)/2</f>
        <v>2.2270176929209372E-2</v>
      </c>
      <c r="Z155" s="10">
        <f t="shared" ref="Z155" si="373">(Z151+Z153)/2</f>
        <v>2020.554831115373</v>
      </c>
      <c r="AA155" s="28">
        <f>(AA151+AA153)/2</f>
        <v>8.2343606760246874E-4</v>
      </c>
      <c r="AC155" s="10"/>
      <c r="AD155" s="28"/>
    </row>
    <row r="156" spans="1:30" x14ac:dyDescent="0.2">
      <c r="A156" s="1" t="s">
        <v>1</v>
      </c>
      <c r="B156" t="s">
        <v>28</v>
      </c>
      <c r="C156" t="s">
        <v>62</v>
      </c>
      <c r="D156" t="s">
        <v>63</v>
      </c>
      <c r="F156" s="3">
        <f>AVERAGE(F150:F153)</f>
        <v>0.78</v>
      </c>
      <c r="H156"/>
      <c r="I156" s="33">
        <f t="shared" ref="I156:K156" si="374">AVERAGE(I150:I153)</f>
        <v>1816.4300799822261</v>
      </c>
      <c r="J156" s="10">
        <f t="shared" si="374"/>
        <v>1975.335</v>
      </c>
      <c r="K156" s="48">
        <f t="shared" si="374"/>
        <v>8.0294636333095859E-2</v>
      </c>
      <c r="L156" s="44">
        <f t="shared" si="354"/>
        <v>1.5456260213841726</v>
      </c>
      <c r="M156" s="2">
        <f>AVERAGE(M150:M153)</f>
        <v>3.2858576770955522E-2</v>
      </c>
      <c r="Q156" s="10">
        <f t="shared" ref="Q156:R156" si="375">AVERAGE(Q150:Q153)</f>
        <v>1862.7688240818252</v>
      </c>
      <c r="R156" s="28">
        <f t="shared" si="375"/>
        <v>5.6787045441808764E-2</v>
      </c>
      <c r="T156" s="10">
        <f t="shared" ref="T156:U156" si="376">AVERAGE(T150:T153)</f>
        <v>1909.1075681814241</v>
      </c>
      <c r="U156" s="28">
        <f t="shared" si="376"/>
        <v>3.3279454550521594E-2</v>
      </c>
      <c r="W156" s="10">
        <f t="shared" ref="W156:X156" si="377">AVERAGE(W150:W153)</f>
        <v>1955.446312281023</v>
      </c>
      <c r="X156" s="28">
        <f t="shared" si="377"/>
        <v>9.7718636592345684E-3</v>
      </c>
      <c r="Z156" s="10">
        <f t="shared" ref="Z156:AA156" si="378">AVERAGE(Z150:Z153)</f>
        <v>2001.7850563806228</v>
      </c>
      <c r="AA156" s="28">
        <f t="shared" si="378"/>
        <v>-1.373572723205272E-2</v>
      </c>
      <c r="AC156" s="10"/>
      <c r="AD156" s="28"/>
    </row>
    <row r="158" spans="1:30" x14ac:dyDescent="0.2">
      <c r="A158" s="1" t="s">
        <v>1</v>
      </c>
      <c r="B158" s="4" t="s">
        <v>29</v>
      </c>
      <c r="C158" t="s">
        <v>5</v>
      </c>
      <c r="D158" t="s">
        <v>6</v>
      </c>
      <c r="E158" s="3">
        <v>21593.295769</v>
      </c>
      <c r="F158" s="3">
        <v>0.78</v>
      </c>
      <c r="G158">
        <v>-9.3279333970000002E-4</v>
      </c>
      <c r="H158" s="15">
        <v>5.4599312859999998</v>
      </c>
      <c r="I158" s="33">
        <f t="shared" ref="I158:I161" si="379">-H158/G158</f>
        <v>5853.3128975341888</v>
      </c>
      <c r="J158" s="10">
        <v>6226.75</v>
      </c>
      <c r="K158" s="48">
        <f t="shared" ref="K158:K161" si="380">(J158-I158)/J158</f>
        <v>5.997303608878006E-2</v>
      </c>
      <c r="L158" s="44">
        <f>12*I158/$E$158</f>
        <v>3.2528501217145656</v>
      </c>
      <c r="M158" s="42">
        <f>-1/(G158*$E$158)</f>
        <v>4.9647299439697347E-2</v>
      </c>
      <c r="Q158" s="10">
        <f>(-0.1-$H158)/$G158</f>
        <v>5960.5177796275375</v>
      </c>
      <c r="R158" s="28">
        <f>($J158-Q158)/$J158</f>
        <v>4.2756208354673385E-2</v>
      </c>
      <c r="T158" s="10">
        <f>(-0.2-$H158)/$G158</f>
        <v>6067.7226617208871</v>
      </c>
      <c r="U158" s="28">
        <f>($J158-T158)/$J158</f>
        <v>2.5539380620566567E-2</v>
      </c>
      <c r="W158" s="10">
        <f>(-0.3-$H158)/$G158</f>
        <v>6174.9275438142358</v>
      </c>
      <c r="X158" s="28">
        <f>($J158-W158)/$J158</f>
        <v>8.3225528864598972E-3</v>
      </c>
      <c r="Z158" s="10">
        <f>(-0.4-$H158)/$G158</f>
        <v>6282.1324259075864</v>
      </c>
      <c r="AA158" s="28">
        <f>($J158-Z158)/$J158</f>
        <v>-8.894274847647066E-3</v>
      </c>
      <c r="AC158" s="10">
        <f>(-0.5-$H158)/$G158</f>
        <v>6389.3373080009351</v>
      </c>
      <c r="AD158" s="28">
        <f>($J158-AC158)/$J158</f>
        <v>-2.6111102581753736E-2</v>
      </c>
    </row>
    <row r="159" spans="1:30" x14ac:dyDescent="0.2">
      <c r="A159" s="1" t="s">
        <v>1</v>
      </c>
      <c r="B159" s="4" t="s">
        <v>29</v>
      </c>
      <c r="C159" t="s">
        <v>5</v>
      </c>
      <c r="D159" t="s">
        <v>9</v>
      </c>
      <c r="F159" s="3">
        <v>0.87</v>
      </c>
      <c r="G159">
        <v>-9.9084967679999997E-4</v>
      </c>
      <c r="H159" s="15">
        <v>6.0654191089999996</v>
      </c>
      <c r="I159" s="33">
        <f t="shared" si="379"/>
        <v>6121.4321920037182</v>
      </c>
      <c r="J159" s="10">
        <v>6678.81</v>
      </c>
      <c r="K159" s="48">
        <f t="shared" si="380"/>
        <v>8.3454658538913692E-2</v>
      </c>
      <c r="L159" s="44">
        <f t="shared" ref="L159:L164" si="381">12*I159/$E$158</f>
        <v>3.4018515325252952</v>
      </c>
      <c r="M159" s="42">
        <f t="shared" ref="M159:M161" si="382">-1/(G159*$E$158)</f>
        <v>4.6738341179061511E-2</v>
      </c>
      <c r="Q159" s="10">
        <f t="shared" ref="Q159:Q161" si="383">(-0.1-$H159)/$G159</f>
        <v>6222.3556744869084</v>
      </c>
      <c r="R159" s="28">
        <f t="shared" ref="R159:R161" si="384">($J159-Q159)/$J159</f>
        <v>6.8343660848727839E-2</v>
      </c>
      <c r="T159" s="10">
        <f t="shared" ref="T159:T161" si="385">(-0.2-$H159)/$G159</f>
        <v>6323.2791569701003</v>
      </c>
      <c r="U159" s="28">
        <f t="shared" ref="U159:U161" si="386">($J159-T159)/$J159</f>
        <v>5.3232663158541728E-2</v>
      </c>
      <c r="W159" s="10">
        <f t="shared" ref="W159:W161" si="387">(-0.3-$H159)/$G159</f>
        <v>6424.2026394532904</v>
      </c>
      <c r="X159" s="28">
        <f t="shared" ref="X159:X161" si="388">($J159-W159)/$J159</f>
        <v>3.8121665468355881E-2</v>
      </c>
      <c r="Z159" s="10">
        <f t="shared" ref="Z159:Z161" si="389">(-0.4-$H159)/$G159</f>
        <v>6525.1261219364815</v>
      </c>
      <c r="AA159" s="28">
        <f t="shared" ref="AA159:AA161" si="390">($J159-Z159)/$J159</f>
        <v>2.3010667778169902E-2</v>
      </c>
      <c r="AC159" s="10">
        <f t="shared" ref="AC159:AC161" si="391">(-0.5-$H159)/$G159</f>
        <v>6626.0496044196716</v>
      </c>
      <c r="AD159" s="28">
        <f t="shared" ref="AD159:AD161" si="392">($J159-AC159)/$J159</f>
        <v>7.8996700879840568E-3</v>
      </c>
    </row>
    <row r="160" spans="1:30" x14ac:dyDescent="0.2">
      <c r="A160" s="1" t="s">
        <v>1</v>
      </c>
      <c r="B160" s="4" t="s">
        <v>29</v>
      </c>
      <c r="C160" t="s">
        <v>8</v>
      </c>
      <c r="D160" t="s">
        <v>6</v>
      </c>
      <c r="F160" s="3">
        <v>0.78</v>
      </c>
      <c r="G160">
        <v>-8.8818692690000001E-4</v>
      </c>
      <c r="H160" s="15">
        <v>5.2008959770000001</v>
      </c>
      <c r="I160" s="33">
        <f t="shared" si="379"/>
        <v>5855.6322092607916</v>
      </c>
      <c r="J160" s="10">
        <v>6226.75</v>
      </c>
      <c r="K160" s="48">
        <f t="shared" si="380"/>
        <v>5.9600560603719183E-2</v>
      </c>
      <c r="L160" s="44">
        <f t="shared" si="381"/>
        <v>3.2541390282815374</v>
      </c>
      <c r="M160" s="42">
        <f t="shared" si="382"/>
        <v>5.214067990516065E-2</v>
      </c>
      <c r="Q160" s="10">
        <f t="shared" si="383"/>
        <v>5968.2211215396801</v>
      </c>
      <c r="R160" s="28">
        <f t="shared" si="384"/>
        <v>4.1519071499629807E-2</v>
      </c>
      <c r="T160" s="10">
        <f t="shared" si="385"/>
        <v>6080.8100338185695</v>
      </c>
      <c r="U160" s="28">
        <f t="shared" si="386"/>
        <v>2.3437582395540283E-2</v>
      </c>
      <c r="W160" s="10">
        <f t="shared" si="387"/>
        <v>6193.3989460974581</v>
      </c>
      <c r="X160" s="28">
        <f t="shared" si="388"/>
        <v>5.3560932914509069E-3</v>
      </c>
      <c r="Z160" s="10">
        <f t="shared" si="389"/>
        <v>6305.9878583763475</v>
      </c>
      <c r="AA160" s="28">
        <f t="shared" si="390"/>
        <v>-1.2725395812638617E-2</v>
      </c>
      <c r="AC160" s="10">
        <f t="shared" si="391"/>
        <v>6418.576770655236</v>
      </c>
      <c r="AD160" s="28">
        <f t="shared" si="392"/>
        <v>-3.0806884916727992E-2</v>
      </c>
    </row>
    <row r="161" spans="1:33" x14ac:dyDescent="0.2">
      <c r="A161" s="1" t="s">
        <v>1</v>
      </c>
      <c r="B161" s="4" t="s">
        <v>29</v>
      </c>
      <c r="C161" t="s">
        <v>8</v>
      </c>
      <c r="D161" t="s">
        <v>9</v>
      </c>
      <c r="F161" s="3">
        <v>0.86</v>
      </c>
      <c r="G161">
        <v>-9.4370992369999999E-4</v>
      </c>
      <c r="H161" s="15">
        <v>5.7366148560000001</v>
      </c>
      <c r="I161" s="33">
        <f t="shared" si="379"/>
        <v>6078.7904333022962</v>
      </c>
      <c r="J161" s="10">
        <v>6678.81</v>
      </c>
      <c r="K161" s="48">
        <f t="shared" si="380"/>
        <v>8.9839292732942583E-2</v>
      </c>
      <c r="L161" s="44">
        <f t="shared" si="381"/>
        <v>3.3781543114113379</v>
      </c>
      <c r="M161" s="42">
        <f t="shared" si="382"/>
        <v>4.907299275806188E-2</v>
      </c>
      <c r="Q161" s="10">
        <f t="shared" si="383"/>
        <v>6184.7551979917789</v>
      </c>
      <c r="R161" s="28">
        <f t="shared" si="384"/>
        <v>7.3973477611763386E-2</v>
      </c>
      <c r="T161" s="10">
        <f t="shared" si="385"/>
        <v>6290.7199626812617</v>
      </c>
      <c r="U161" s="28">
        <f t="shared" si="386"/>
        <v>5.8107662490584203E-2</v>
      </c>
      <c r="W161" s="10">
        <f t="shared" si="387"/>
        <v>6396.6847273707435</v>
      </c>
      <c r="X161" s="28">
        <f t="shared" si="388"/>
        <v>4.2241847369405158E-2</v>
      </c>
      <c r="Z161" s="10">
        <f t="shared" si="389"/>
        <v>6502.6494920602272</v>
      </c>
      <c r="AA161" s="28">
        <f t="shared" si="390"/>
        <v>2.6376032248225833E-2</v>
      </c>
      <c r="AC161" s="10">
        <f t="shared" si="391"/>
        <v>6608.6142567497091</v>
      </c>
      <c r="AD161" s="28">
        <f t="shared" si="392"/>
        <v>1.0510217127046785E-2</v>
      </c>
    </row>
    <row r="162" spans="1:33" x14ac:dyDescent="0.2">
      <c r="A162" s="1" t="s">
        <v>1</v>
      </c>
      <c r="B162" s="4" t="s">
        <v>29</v>
      </c>
      <c r="C162" t="s">
        <v>62</v>
      </c>
      <c r="D162" t="s">
        <v>6</v>
      </c>
      <c r="F162" s="3">
        <f>(F158+F160)/2</f>
        <v>0.78</v>
      </c>
      <c r="H162"/>
      <c r="I162" s="33">
        <f t="shared" ref="I162:K162" si="393">(I158+I160)/2</f>
        <v>5854.4725533974906</v>
      </c>
      <c r="J162" s="10">
        <f t="shared" si="393"/>
        <v>6226.75</v>
      </c>
      <c r="K162" s="48">
        <f t="shared" si="393"/>
        <v>5.9786798346249621E-2</v>
      </c>
      <c r="L162" s="44">
        <f t="shared" si="381"/>
        <v>3.2534945749980517</v>
      </c>
      <c r="M162" s="2">
        <f>(M158+M160)/2</f>
        <v>5.0893989672429002E-2</v>
      </c>
      <c r="Q162" s="10">
        <f t="shared" ref="Q162:R162" si="394">(Q158+Q160)/2</f>
        <v>5964.3694505836083</v>
      </c>
      <c r="R162" s="28">
        <f t="shared" si="394"/>
        <v>4.2137639927151596E-2</v>
      </c>
      <c r="T162" s="10">
        <f t="shared" ref="T162:U162" si="395">(T158+T160)/2</f>
        <v>6074.2663477697279</v>
      </c>
      <c r="U162" s="28">
        <f t="shared" si="395"/>
        <v>2.4488481508053425E-2</v>
      </c>
      <c r="W162" s="10">
        <f t="shared" ref="W162:X162" si="396">(W158+W160)/2</f>
        <v>6184.1632449558474</v>
      </c>
      <c r="X162" s="28">
        <f t="shared" si="396"/>
        <v>6.8393230889554017E-3</v>
      </c>
      <c r="Z162" s="10">
        <f t="shared" ref="Z162:AA162" si="397">(Z158+Z160)/2</f>
        <v>6294.0601421419669</v>
      </c>
      <c r="AA162" s="28">
        <f t="shared" si="397"/>
        <v>-1.080983533014284E-2</v>
      </c>
      <c r="AC162" s="10">
        <f t="shared" ref="AC162:AD162" si="398">(AC158+AC160)/2</f>
        <v>6403.9570393280856</v>
      </c>
      <c r="AD162" s="28">
        <f t="shared" si="398"/>
        <v>-2.8458993749240866E-2</v>
      </c>
    </row>
    <row r="163" spans="1:33" x14ac:dyDescent="0.2">
      <c r="A163" s="1" t="s">
        <v>1</v>
      </c>
      <c r="B163" s="4" t="s">
        <v>29</v>
      </c>
      <c r="C163" t="s">
        <v>62</v>
      </c>
      <c r="D163" t="s">
        <v>9</v>
      </c>
      <c r="F163" s="3">
        <f>(F159+F161)/2</f>
        <v>0.86499999999999999</v>
      </c>
      <c r="H163"/>
      <c r="I163" s="33">
        <f t="shared" ref="I163:J163" si="399">(I159+I161)/2</f>
        <v>6100.1113126530072</v>
      </c>
      <c r="J163" s="10">
        <f t="shared" si="399"/>
        <v>6678.81</v>
      </c>
      <c r="K163" s="48">
        <f>(K159+K161)/2</f>
        <v>8.6646975635928131E-2</v>
      </c>
      <c r="L163" s="44">
        <f t="shared" si="381"/>
        <v>3.3900029219683163</v>
      </c>
      <c r="M163" s="42">
        <f>(M159+M161)/2</f>
        <v>4.7905666968561696E-2</v>
      </c>
      <c r="Q163" s="10">
        <f t="shared" ref="Q163" si="400">(Q159+Q161)/2</f>
        <v>6203.5554362393432</v>
      </c>
      <c r="R163" s="28">
        <f>(R159+R161)/2</f>
        <v>7.1158569230245605E-2</v>
      </c>
      <c r="T163" s="10">
        <f t="shared" ref="T163" si="401">(T159+T161)/2</f>
        <v>6306.999559825681</v>
      </c>
      <c r="U163" s="28">
        <f>(U159+U161)/2</f>
        <v>5.5670162824562969E-2</v>
      </c>
      <c r="W163" s="10">
        <f t="shared" ref="W163" si="402">(W159+W161)/2</f>
        <v>6410.443683412017</v>
      </c>
      <c r="X163" s="28">
        <f>(X159+X161)/2</f>
        <v>4.018175641888052E-2</v>
      </c>
      <c r="Z163" s="10">
        <f t="shared" ref="Z163" si="403">(Z159+Z161)/2</f>
        <v>6513.8878069983548</v>
      </c>
      <c r="AA163" s="28">
        <f>(AA159+AA161)/2</f>
        <v>2.4693350013197869E-2</v>
      </c>
      <c r="AC163" s="10">
        <f t="shared" ref="AC163" si="404">(AC159+AC161)/2</f>
        <v>6617.3319305846908</v>
      </c>
      <c r="AD163" s="28">
        <f>(AD159+AD161)/2</f>
        <v>9.2049436075154201E-3</v>
      </c>
    </row>
    <row r="164" spans="1:33" x14ac:dyDescent="0.2">
      <c r="A164" s="1" t="s">
        <v>1</v>
      </c>
      <c r="B164" s="4" t="s">
        <v>29</v>
      </c>
      <c r="C164" t="s">
        <v>62</v>
      </c>
      <c r="D164" t="s">
        <v>63</v>
      </c>
      <c r="F164" s="3">
        <f>AVERAGE(F158:F161)</f>
        <v>0.8224999999999999</v>
      </c>
      <c r="H164"/>
      <c r="I164" s="33">
        <f t="shared" ref="I164:K164" si="405">AVERAGE(I158:I161)</f>
        <v>5977.2919330252489</v>
      </c>
      <c r="J164" s="10">
        <f t="shared" si="405"/>
        <v>6452.7800000000007</v>
      </c>
      <c r="K164" s="48">
        <f t="shared" si="405"/>
        <v>7.3216886991088886E-2</v>
      </c>
      <c r="L164" s="44">
        <f t="shared" si="381"/>
        <v>3.3217487484831842</v>
      </c>
      <c r="M164" s="2">
        <f>AVERAGE(M158:M161)</f>
        <v>4.9399828320495345E-2</v>
      </c>
      <c r="Q164" s="10">
        <f t="shared" ref="Q164:R164" si="406">AVERAGE(Q158:Q161)</f>
        <v>6083.9624434114758</v>
      </c>
      <c r="R164" s="28">
        <f t="shared" si="406"/>
        <v>5.6648104578698608E-2</v>
      </c>
      <c r="T164" s="10">
        <f t="shared" ref="T164:U164" si="407">AVERAGE(T158:T161)</f>
        <v>6190.6329537977044</v>
      </c>
      <c r="U164" s="28">
        <f t="shared" si="407"/>
        <v>4.007932216630819E-2</v>
      </c>
      <c r="W164" s="10">
        <f t="shared" ref="W164:X164" si="408">AVERAGE(W158:W161)</f>
        <v>6297.3034641839322</v>
      </c>
      <c r="X164" s="28">
        <f t="shared" si="408"/>
        <v>2.351053975391796E-2</v>
      </c>
      <c r="Z164" s="10">
        <f t="shared" ref="Z164:AA164" si="409">AVERAGE(Z158:Z161)</f>
        <v>6403.9739745701609</v>
      </c>
      <c r="AA164" s="28">
        <f t="shared" si="409"/>
        <v>6.9417573415275127E-3</v>
      </c>
      <c r="AC164" s="10">
        <f t="shared" ref="AC164:AD164" si="410">AVERAGE(AC158:AC161)</f>
        <v>6510.6444849563877</v>
      </c>
      <c r="AD164" s="28">
        <f t="shared" si="410"/>
        <v>-9.6270250708627211E-3</v>
      </c>
    </row>
    <row r="166" spans="1:33" x14ac:dyDescent="0.2">
      <c r="A166" s="1" t="s">
        <v>1</v>
      </c>
      <c r="B166" t="s">
        <v>30</v>
      </c>
      <c r="C166" t="s">
        <v>5</v>
      </c>
      <c r="D166" t="s">
        <v>6</v>
      </c>
      <c r="E166" s="3">
        <v>11514.932263000001</v>
      </c>
      <c r="F166" s="3">
        <v>0.79</v>
      </c>
      <c r="G166">
        <v>-2.5602935589999999E-3</v>
      </c>
      <c r="H166" s="15">
        <v>5.8815722910000003</v>
      </c>
      <c r="I166" s="33">
        <f t="shared" ref="I166:I169" si="411">-H166/G166</f>
        <v>2297.2257498851914</v>
      </c>
      <c r="J166" s="10">
        <v>2437.12</v>
      </c>
      <c r="K166" s="48">
        <f t="shared" ref="K166:K169" si="412">(J166-I166)/J166</f>
        <v>5.7401461608295255E-2</v>
      </c>
      <c r="L166" s="44">
        <f>12*I166/$E$166</f>
        <v>2.3939966270752779</v>
      </c>
      <c r="M166" s="42">
        <f>-1/(G166*$E$166)</f>
        <v>3.3919453685575689E-2</v>
      </c>
      <c r="Q166" s="10">
        <f>(-0.1-$H166)/$G166</f>
        <v>2336.2837710439285</v>
      </c>
      <c r="R166" s="28">
        <f>($J166-Q166)/$J166</f>
        <v>4.1375159596602304E-2</v>
      </c>
      <c r="T166" s="10">
        <f>(-0.2-$H166)/$G166</f>
        <v>2375.3417922026656</v>
      </c>
      <c r="U166" s="28">
        <f>($J166-T166)/$J166</f>
        <v>2.5348857584909356E-2</v>
      </c>
      <c r="W166" s="10">
        <f>(-0.3-$H166)/$G166</f>
        <v>2414.3998133614023</v>
      </c>
      <c r="X166" s="28">
        <f>($J166-W166)/$J166</f>
        <v>9.3225555732165937E-3</v>
      </c>
      <c r="Z166" s="10">
        <f>(-0.4-$H166)/$G166</f>
        <v>2453.4578345201394</v>
      </c>
      <c r="AA166" s="28">
        <f>($J166-Z166)/$J166</f>
        <v>-6.7037464384763559E-3</v>
      </c>
      <c r="AC166" s="10">
        <f>(-0.5-$H166)/$G166</f>
        <v>2492.5158556788765</v>
      </c>
      <c r="AD166" s="28">
        <f>($J166-AC166)/$J166</f>
        <v>-2.2730048450169304E-2</v>
      </c>
      <c r="AF166" s="10">
        <f>(-0.6-$H166)/$G166</f>
        <v>2531.5738768376132</v>
      </c>
      <c r="AG166" s="28">
        <f>($J166-AF166)/$J166</f>
        <v>-3.8756350461862071E-2</v>
      </c>
    </row>
    <row r="167" spans="1:33" x14ac:dyDescent="0.2">
      <c r="A167" s="1" t="s">
        <v>1</v>
      </c>
      <c r="B167" t="s">
        <v>30</v>
      </c>
      <c r="C167" t="s">
        <v>5</v>
      </c>
      <c r="D167" t="s">
        <v>9</v>
      </c>
      <c r="F167" s="3">
        <v>0.91</v>
      </c>
      <c r="G167">
        <v>-4.1088410440000001E-3</v>
      </c>
      <c r="H167" s="15">
        <v>9.16460206</v>
      </c>
      <c r="I167" s="33">
        <f t="shared" si="411"/>
        <v>2230.4591396600154</v>
      </c>
      <c r="J167" s="10">
        <v>2382.65</v>
      </c>
      <c r="K167" s="48">
        <f t="shared" si="412"/>
        <v>6.3874618739632225E-2</v>
      </c>
      <c r="L167" s="44">
        <f t="shared" ref="L167:L172" si="413">12*I167/$E$166</f>
        <v>2.3244174663470343</v>
      </c>
      <c r="M167" s="42">
        <f t="shared" ref="M167:M169" si="414">-1/(G167*$E$166)</f>
        <v>2.1135828294646056E-2</v>
      </c>
      <c r="Q167" s="10">
        <f t="shared" ref="Q167:Q169" si="415">(-0.1-$H167)/$G167</f>
        <v>2254.7969027735403</v>
      </c>
      <c r="R167" s="28">
        <f t="shared" ref="R167:R169" si="416">($J167-Q167)/$J167</f>
        <v>5.3660041225719171E-2</v>
      </c>
      <c r="T167" s="10">
        <f t="shared" ref="T167:T169" si="417">(-0.2-$H167)/$G167</f>
        <v>2279.1346658870648</v>
      </c>
      <c r="U167" s="28">
        <f t="shared" ref="U167:U169" si="418">($J167-T167)/$J167</f>
        <v>4.3445463711806312E-2</v>
      </c>
      <c r="W167" s="10">
        <f t="shared" ref="W167:W169" si="419">(-0.3-$H167)/$G167</f>
        <v>2303.4724290005902</v>
      </c>
      <c r="X167" s="28">
        <f t="shared" ref="X167:X169" si="420">($J167-W167)/$J167</f>
        <v>3.3230886197893064E-2</v>
      </c>
      <c r="Z167" s="10">
        <f t="shared" ref="Z167:Z169" si="421">(-0.4-$H167)/$G167</f>
        <v>2327.8101921141147</v>
      </c>
      <c r="AA167" s="28">
        <f t="shared" ref="AA167:AA169" si="422">($J167-Z167)/$J167</f>
        <v>2.3016308683980198E-2</v>
      </c>
      <c r="AC167" s="10">
        <f t="shared" ref="AC167:AC169" si="423">(-0.5-$H167)/$G167</f>
        <v>2352.1479552276396</v>
      </c>
      <c r="AD167" s="28">
        <f t="shared" ref="AD167:AD169" si="424">($J167-AC167)/$J167</f>
        <v>1.2801731170067143E-2</v>
      </c>
      <c r="AF167" s="10">
        <f t="shared" ref="AF167:AF169" si="425">(-0.6-$H167)/$G167</f>
        <v>2376.4857183411641</v>
      </c>
      <c r="AG167" s="28">
        <f t="shared" ref="AG167:AG169" si="426">($J167-AF167)/$J167</f>
        <v>2.5871536561542772E-3</v>
      </c>
    </row>
    <row r="168" spans="1:33" x14ac:dyDescent="0.2">
      <c r="A168" s="1" t="s">
        <v>1</v>
      </c>
      <c r="B168" t="s">
        <v>30</v>
      </c>
      <c r="C168" t="s">
        <v>8</v>
      </c>
      <c r="D168" t="s">
        <v>6</v>
      </c>
      <c r="F168" s="3">
        <v>0.79</v>
      </c>
      <c r="G168">
        <v>-3.5015231350000002E-3</v>
      </c>
      <c r="H168" s="15">
        <v>8.1751705589999997</v>
      </c>
      <c r="I168" s="33">
        <f t="shared" si="411"/>
        <v>2334.7469783317592</v>
      </c>
      <c r="J168" s="10">
        <v>2437.12</v>
      </c>
      <c r="K168" s="48">
        <f t="shared" si="412"/>
        <v>4.2005736963399695E-2</v>
      </c>
      <c r="L168" s="44">
        <f t="shared" si="413"/>
        <v>2.4330984412305883</v>
      </c>
      <c r="M168" s="42">
        <f t="shared" si="414"/>
        <v>2.4801709269865566E-2</v>
      </c>
      <c r="Q168" s="10">
        <f t="shared" si="415"/>
        <v>2363.3059785566716</v>
      </c>
      <c r="R168" s="28">
        <f t="shared" si="416"/>
        <v>3.0287397191491733E-2</v>
      </c>
      <c r="T168" s="10">
        <f t="shared" si="417"/>
        <v>2391.8649787815834</v>
      </c>
      <c r="U168" s="28">
        <f t="shared" si="418"/>
        <v>1.8569057419583961E-2</v>
      </c>
      <c r="W168" s="10">
        <f t="shared" si="419"/>
        <v>2420.4239790064958</v>
      </c>
      <c r="X168" s="28">
        <f t="shared" si="420"/>
        <v>6.8507176476760006E-3</v>
      </c>
      <c r="Z168" s="10">
        <f t="shared" si="421"/>
        <v>2448.9829792314081</v>
      </c>
      <c r="AA168" s="28">
        <f t="shared" si="422"/>
        <v>-4.8676221242319583E-3</v>
      </c>
      <c r="AC168" s="10">
        <f t="shared" si="423"/>
        <v>2477.54197945632</v>
      </c>
      <c r="AD168" s="28">
        <f t="shared" si="424"/>
        <v>-1.6585961896139732E-2</v>
      </c>
      <c r="AF168" s="10">
        <f t="shared" si="425"/>
        <v>2506.1009796812318</v>
      </c>
      <c r="AG168" s="28">
        <f t="shared" si="426"/>
        <v>-2.8304301668047503E-2</v>
      </c>
    </row>
    <row r="169" spans="1:33" x14ac:dyDescent="0.2">
      <c r="A169" s="1" t="s">
        <v>1</v>
      </c>
      <c r="B169" t="s">
        <v>30</v>
      </c>
      <c r="C169" t="s">
        <v>8</v>
      </c>
      <c r="D169" t="s">
        <v>9</v>
      </c>
      <c r="F169" s="3">
        <v>0.91</v>
      </c>
      <c r="G169">
        <v>-4.1088410440000001E-3</v>
      </c>
      <c r="H169" s="15">
        <v>9.16460206</v>
      </c>
      <c r="I169" s="33">
        <f t="shared" si="411"/>
        <v>2230.4591396600154</v>
      </c>
      <c r="J169" s="10">
        <v>2382.65</v>
      </c>
      <c r="K169" s="48">
        <f t="shared" si="412"/>
        <v>6.3874618739632225E-2</v>
      </c>
      <c r="L169" s="44">
        <f t="shared" si="413"/>
        <v>2.3244174663470343</v>
      </c>
      <c r="M169" s="42">
        <f t="shared" si="414"/>
        <v>2.1135828294646056E-2</v>
      </c>
      <c r="Q169" s="10">
        <f t="shared" si="415"/>
        <v>2254.7969027735403</v>
      </c>
      <c r="R169" s="28">
        <f t="shared" si="416"/>
        <v>5.3660041225719171E-2</v>
      </c>
      <c r="T169" s="10">
        <f t="shared" si="417"/>
        <v>2279.1346658870648</v>
      </c>
      <c r="U169" s="28">
        <f t="shared" si="418"/>
        <v>4.3445463711806312E-2</v>
      </c>
      <c r="W169" s="10">
        <f t="shared" si="419"/>
        <v>2303.4724290005902</v>
      </c>
      <c r="X169" s="28">
        <f t="shared" si="420"/>
        <v>3.3230886197893064E-2</v>
      </c>
      <c r="Z169" s="10">
        <f t="shared" si="421"/>
        <v>2327.8101921141147</v>
      </c>
      <c r="AA169" s="28">
        <f t="shared" si="422"/>
        <v>2.3016308683980198E-2</v>
      </c>
      <c r="AC169" s="10">
        <f t="shared" si="423"/>
        <v>2352.1479552276396</v>
      </c>
      <c r="AD169" s="28">
        <f t="shared" si="424"/>
        <v>1.2801731170067143E-2</v>
      </c>
      <c r="AF169" s="10">
        <f t="shared" si="425"/>
        <v>2376.4857183411641</v>
      </c>
      <c r="AG169" s="28">
        <f t="shared" si="426"/>
        <v>2.5871536561542772E-3</v>
      </c>
    </row>
    <row r="170" spans="1:33" x14ac:dyDescent="0.2">
      <c r="A170" s="1" t="s">
        <v>1</v>
      </c>
      <c r="B170" t="s">
        <v>30</v>
      </c>
      <c r="C170" t="s">
        <v>62</v>
      </c>
      <c r="D170" t="s">
        <v>6</v>
      </c>
      <c r="F170" s="3">
        <f>(F166+F168)/2</f>
        <v>0.79</v>
      </c>
      <c r="H170"/>
      <c r="I170" s="33">
        <f t="shared" ref="I170:K170" si="427">(I166+I168)/2</f>
        <v>2315.9863641084753</v>
      </c>
      <c r="J170" s="10">
        <f t="shared" si="427"/>
        <v>2437.12</v>
      </c>
      <c r="K170" s="48">
        <f t="shared" si="427"/>
        <v>4.9703599285847472E-2</v>
      </c>
      <c r="L170" s="44">
        <f t="shared" si="413"/>
        <v>2.4135475341529329</v>
      </c>
      <c r="M170" s="2">
        <f>(M166+M168)/2</f>
        <v>2.9360581477720627E-2</v>
      </c>
      <c r="Q170" s="10">
        <f t="shared" ref="Q170:R170" si="428">(Q166+Q168)/2</f>
        <v>2349.7948748003</v>
      </c>
      <c r="R170" s="28">
        <f t="shared" si="428"/>
        <v>3.5831278394047018E-2</v>
      </c>
      <c r="T170" s="10">
        <f t="shared" ref="T170:U170" si="429">(T166+T168)/2</f>
        <v>2383.6033854921243</v>
      </c>
      <c r="U170" s="28">
        <f t="shared" si="429"/>
        <v>2.1958957502246659E-2</v>
      </c>
      <c r="W170" s="10">
        <f t="shared" ref="W170:X170" si="430">(W166+W168)/2</f>
        <v>2417.411896183949</v>
      </c>
      <c r="X170" s="28">
        <f t="shared" si="430"/>
        <v>8.0866366104462972E-3</v>
      </c>
      <c r="Z170" s="10">
        <f t="shared" ref="Z170:AA170" si="431">(Z166+Z168)/2</f>
        <v>2451.2204068757737</v>
      </c>
      <c r="AA170" s="28">
        <f t="shared" si="431"/>
        <v>-5.7856842813541571E-3</v>
      </c>
      <c r="AC170" s="10">
        <f t="shared" ref="AC170:AD170" si="432">(AC166+AC168)/2</f>
        <v>2485.028917567598</v>
      </c>
      <c r="AD170" s="28">
        <f t="shared" si="432"/>
        <v>-1.9658005173154518E-2</v>
      </c>
      <c r="AF170" s="10">
        <f t="shared" ref="AF170:AG170" si="433">(AF166+AF168)/2</f>
        <v>2518.8374282594223</v>
      </c>
      <c r="AG170" s="28">
        <f t="shared" si="433"/>
        <v>-3.3530326064954791E-2</v>
      </c>
    </row>
    <row r="171" spans="1:33" x14ac:dyDescent="0.2">
      <c r="A171" s="1" t="s">
        <v>1</v>
      </c>
      <c r="B171" t="s">
        <v>30</v>
      </c>
      <c r="C171" t="s">
        <v>62</v>
      </c>
      <c r="D171" t="s">
        <v>9</v>
      </c>
      <c r="F171" s="3">
        <f>(F167+F169)/2</f>
        <v>0.91</v>
      </c>
      <c r="H171"/>
      <c r="I171" s="33">
        <f t="shared" ref="I171:J171" si="434">(I167+I169)/2</f>
        <v>2230.4591396600154</v>
      </c>
      <c r="J171" s="10">
        <f t="shared" si="434"/>
        <v>2382.65</v>
      </c>
      <c r="K171" s="48">
        <f>(K167+K169)/2</f>
        <v>6.3874618739632225E-2</v>
      </c>
      <c r="L171" s="44">
        <f t="shared" si="413"/>
        <v>2.3244174663470343</v>
      </c>
      <c r="M171" s="42">
        <f>(M167+M169)/2</f>
        <v>2.1135828294646056E-2</v>
      </c>
      <c r="Q171" s="10">
        <f t="shared" ref="Q171" si="435">(Q167+Q169)/2</f>
        <v>2254.7969027735403</v>
      </c>
      <c r="R171" s="28">
        <f>(R167+R169)/2</f>
        <v>5.3660041225719171E-2</v>
      </c>
      <c r="T171" s="10">
        <f t="shared" ref="T171" si="436">(T167+T169)/2</f>
        <v>2279.1346658870648</v>
      </c>
      <c r="U171" s="28">
        <f>(U167+U169)/2</f>
        <v>4.3445463711806312E-2</v>
      </c>
      <c r="W171" s="10">
        <f t="shared" ref="W171" si="437">(W167+W169)/2</f>
        <v>2303.4724290005902</v>
      </c>
      <c r="X171" s="28">
        <f>(X167+X169)/2</f>
        <v>3.3230886197893064E-2</v>
      </c>
      <c r="Z171" s="10">
        <f t="shared" ref="Z171" si="438">(Z167+Z169)/2</f>
        <v>2327.8101921141147</v>
      </c>
      <c r="AA171" s="28">
        <f>(AA167+AA169)/2</f>
        <v>2.3016308683980198E-2</v>
      </c>
      <c r="AC171" s="10">
        <f t="shared" ref="AC171" si="439">(AC167+AC169)/2</f>
        <v>2352.1479552276396</v>
      </c>
      <c r="AD171" s="28">
        <f>(AD167+AD169)/2</f>
        <v>1.2801731170067143E-2</v>
      </c>
      <c r="AF171" s="10">
        <f t="shared" ref="AF171" si="440">(AF167+AF169)/2</f>
        <v>2376.4857183411641</v>
      </c>
      <c r="AG171" s="28">
        <f>(AG167+AG169)/2</f>
        <v>2.5871536561542772E-3</v>
      </c>
    </row>
    <row r="172" spans="1:33" x14ac:dyDescent="0.2">
      <c r="A172" s="1" t="s">
        <v>1</v>
      </c>
      <c r="B172" t="s">
        <v>30</v>
      </c>
      <c r="C172" t="s">
        <v>62</v>
      </c>
      <c r="D172" t="s">
        <v>63</v>
      </c>
      <c r="F172" s="3">
        <f>AVERAGE(F166:F169)</f>
        <v>0.85000000000000009</v>
      </c>
      <c r="H172"/>
      <c r="I172" s="33">
        <f t="shared" ref="I172:K172" si="441">AVERAGE(I166:I169)</f>
        <v>2273.2227518842456</v>
      </c>
      <c r="J172" s="10">
        <f t="shared" si="441"/>
        <v>2409.8850000000002</v>
      </c>
      <c r="K172" s="48">
        <f t="shared" si="441"/>
        <v>5.6789109012739855E-2</v>
      </c>
      <c r="L172" s="44">
        <f t="shared" si="413"/>
        <v>2.368982500249984</v>
      </c>
      <c r="M172" s="2">
        <f>AVERAGE(M166:M169)</f>
        <v>2.5248204886183342E-2</v>
      </c>
      <c r="Q172" s="10">
        <f t="shared" ref="Q172:R172" si="442">AVERAGE(Q166:Q169)</f>
        <v>2302.2958887869199</v>
      </c>
      <c r="R172" s="28">
        <f t="shared" si="442"/>
        <v>4.4745659809883098E-2</v>
      </c>
      <c r="T172" s="10">
        <f t="shared" ref="T172:U172" si="443">AVERAGE(T166:T169)</f>
        <v>2331.3690256895943</v>
      </c>
      <c r="U172" s="28">
        <f t="shared" si="443"/>
        <v>3.2702210607026487E-2</v>
      </c>
      <c r="W172" s="10">
        <f t="shared" ref="W172:X172" si="444">AVERAGE(W166:W169)</f>
        <v>2360.4421625922696</v>
      </c>
      <c r="X172" s="28">
        <f t="shared" si="444"/>
        <v>2.0658761404169682E-2</v>
      </c>
      <c r="Z172" s="10">
        <f t="shared" ref="Z172:AA172" si="445">AVERAGE(Z166:Z169)</f>
        <v>2389.5152994949444</v>
      </c>
      <c r="AA172" s="28">
        <f t="shared" si="445"/>
        <v>8.61531220131302E-3</v>
      </c>
      <c r="AC172" s="10">
        <f t="shared" ref="AC172:AD172" si="446">AVERAGE(AC166:AC169)</f>
        <v>2418.5884363976188</v>
      </c>
      <c r="AD172" s="28">
        <f t="shared" si="446"/>
        <v>-3.428137001543687E-3</v>
      </c>
      <c r="AF172" s="10">
        <f t="shared" ref="AF172:AG172" si="447">AVERAGE(AF166:AF169)</f>
        <v>2447.6615733002932</v>
      </c>
      <c r="AG172" s="28">
        <f t="shared" si="447"/>
        <v>-1.5471586204400256E-2</v>
      </c>
    </row>
    <row r="175" spans="1:33" x14ac:dyDescent="0.2">
      <c r="A175" s="1" t="s">
        <v>2</v>
      </c>
      <c r="B175" t="s">
        <v>31</v>
      </c>
      <c r="C175" t="s">
        <v>5</v>
      </c>
      <c r="D175" t="s">
        <v>6</v>
      </c>
      <c r="E175" s="3">
        <v>23012.794634999998</v>
      </c>
      <c r="F175" s="3">
        <v>0.52</v>
      </c>
      <c r="G175">
        <v>-7.1285923109999996E-3</v>
      </c>
      <c r="H175" s="15">
        <v>14.89528028</v>
      </c>
      <c r="I175" s="33">
        <f t="shared" ref="I175:I178" si="448">-H175/G175</f>
        <v>2089.5121547371095</v>
      </c>
      <c r="J175" s="10">
        <v>2133.88</v>
      </c>
      <c r="K175" s="48">
        <f t="shared" ref="K175:K178" si="449">(J175-I175)/J175</f>
        <v>2.079209949148526E-2</v>
      </c>
      <c r="L175" s="44">
        <f>12*I175/$E$175</f>
        <v>1.0895741371067651</v>
      </c>
      <c r="M175" s="42">
        <f>-1/(G175*$E$175)</f>
        <v>6.0957459713471794E-3</v>
      </c>
      <c r="Q175" s="10">
        <f>(-0.1-$H175)/$G175</f>
        <v>2103.5401697556836</v>
      </c>
      <c r="R175" s="28">
        <f>($J175-Q175)/$J175</f>
        <v>1.4218152025566828E-2</v>
      </c>
      <c r="T175" s="10">
        <f>(-0.2-$H175)/$G175</f>
        <v>2117.5681847742576</v>
      </c>
      <c r="U175" s="28">
        <f>($J175-T175)/$J175</f>
        <v>7.6442045596483961E-3</v>
      </c>
      <c r="W175" s="10">
        <f>(-0.3-$H175)/$G175</f>
        <v>2131.5961997928321</v>
      </c>
      <c r="X175" s="28">
        <f>($J175-W175)/$J175</f>
        <v>1.0702570937297514E-3</v>
      </c>
      <c r="Z175" s="10">
        <f>(-0.4-$H175)/$G175</f>
        <v>2145.6242148114061</v>
      </c>
      <c r="AA175" s="28">
        <f>($J175-Z175)/$J175</f>
        <v>-5.5036903721886804E-3</v>
      </c>
    </row>
    <row r="176" spans="1:33" x14ac:dyDescent="0.2">
      <c r="A176" s="1" t="s">
        <v>2</v>
      </c>
      <c r="B176" t="s">
        <v>31</v>
      </c>
      <c r="C176" t="s">
        <v>5</v>
      </c>
      <c r="D176" t="s">
        <v>9</v>
      </c>
      <c r="F176" s="3">
        <v>0.57999999999999996</v>
      </c>
      <c r="G176">
        <v>-5.7122350800000001E-3</v>
      </c>
      <c r="H176" s="15">
        <v>12.039059</v>
      </c>
      <c r="I176" s="33">
        <f t="shared" si="448"/>
        <v>2107.5916574497842</v>
      </c>
      <c r="J176" s="10">
        <v>2187.5500000000002</v>
      </c>
      <c r="K176" s="48">
        <f t="shared" si="449"/>
        <v>3.6551549701819841E-2</v>
      </c>
      <c r="L176" s="44">
        <f t="shared" ref="L176:L181" si="450">12*I176/$E$175</f>
        <v>1.0990016766991155</v>
      </c>
      <c r="M176" s="42">
        <f t="shared" ref="M176:M178" si="451">-1/(G176*$E$175)</f>
        <v>7.6071953014151383E-3</v>
      </c>
      <c r="Q176" s="10">
        <f t="shared" ref="Q176:Q178" si="452">(-0.1-$H176)/$G176</f>
        <v>2125.0979397717642</v>
      </c>
      <c r="R176" s="28">
        <f t="shared" ref="R176:R178" si="453">($J176-Q176)/$J176</f>
        <v>2.8548860701806105E-2</v>
      </c>
      <c r="T176" s="10">
        <f t="shared" ref="T176:T178" si="454">(-0.2-$H176)/$G176</f>
        <v>2142.6042220937447</v>
      </c>
      <c r="U176" s="28">
        <f t="shared" ref="U176:U178" si="455">($J176-T176)/$J176</f>
        <v>2.0546171701792161E-2</v>
      </c>
      <c r="W176" s="10">
        <f t="shared" ref="W176:W178" si="456">(-0.3-$H176)/$G176</f>
        <v>2160.1105044157252</v>
      </c>
      <c r="X176" s="28">
        <f t="shared" ref="X176:X178" si="457">($J176-W176)/$J176</f>
        <v>1.2543482701778215E-2</v>
      </c>
      <c r="Z176" s="10">
        <f t="shared" ref="Z176:Z178" si="458">(-0.4-$H176)/$G176</f>
        <v>2177.6167867377053</v>
      </c>
      <c r="AA176" s="28">
        <f t="shared" ref="AA176:AA178" si="459">($J176-Z176)/$J176</f>
        <v>4.5407937017644777E-3</v>
      </c>
    </row>
    <row r="177" spans="1:30" x14ac:dyDescent="0.2">
      <c r="A177" s="1" t="s">
        <v>2</v>
      </c>
      <c r="B177" t="s">
        <v>31</v>
      </c>
      <c r="C177" t="s">
        <v>8</v>
      </c>
      <c r="D177" t="s">
        <v>6</v>
      </c>
      <c r="F177" s="3">
        <v>0.51</v>
      </c>
      <c r="G177">
        <v>-5.3004306140000002E-3</v>
      </c>
      <c r="H177" s="15">
        <v>11.018776280000001</v>
      </c>
      <c r="I177" s="33">
        <f t="shared" si="448"/>
        <v>2078.8454905713065</v>
      </c>
      <c r="J177" s="10">
        <v>2133.88</v>
      </c>
      <c r="K177" s="48">
        <f t="shared" si="449"/>
        <v>2.5790817397741944E-2</v>
      </c>
      <c r="L177" s="44">
        <f t="shared" si="450"/>
        <v>1.0840120151646102</v>
      </c>
      <c r="M177" s="42">
        <f t="shared" si="451"/>
        <v>8.198218413873708E-3</v>
      </c>
      <c r="Q177" s="10">
        <f t="shared" si="452"/>
        <v>2097.7118822444413</v>
      </c>
      <c r="R177" s="28">
        <f t="shared" si="453"/>
        <v>1.6949461898306744E-2</v>
      </c>
      <c r="T177" s="10">
        <f t="shared" si="454"/>
        <v>2116.5782739175766</v>
      </c>
      <c r="U177" s="28">
        <f t="shared" si="455"/>
        <v>8.1081063988713304E-3</v>
      </c>
      <c r="W177" s="10">
        <f t="shared" si="456"/>
        <v>2135.4446655907118</v>
      </c>
      <c r="X177" s="28">
        <f t="shared" si="457"/>
        <v>-7.3324910056408218E-4</v>
      </c>
      <c r="Z177" s="10">
        <f t="shared" si="458"/>
        <v>2154.311057263847</v>
      </c>
      <c r="AA177" s="28">
        <f t="shared" si="459"/>
        <v>-9.574604599999495E-3</v>
      </c>
    </row>
    <row r="178" spans="1:30" x14ac:dyDescent="0.2">
      <c r="A178" s="1" t="s">
        <v>2</v>
      </c>
      <c r="B178" t="s">
        <v>31</v>
      </c>
      <c r="C178" t="s">
        <v>8</v>
      </c>
      <c r="D178" t="s">
        <v>9</v>
      </c>
      <c r="F178" s="3">
        <v>0.61</v>
      </c>
      <c r="G178">
        <v>-6.4717637259999999E-3</v>
      </c>
      <c r="H178" s="15">
        <v>13.5963315</v>
      </c>
      <c r="I178" s="33">
        <f t="shared" si="448"/>
        <v>2100.8695736801069</v>
      </c>
      <c r="J178" s="10">
        <v>2187.5500000000002</v>
      </c>
      <c r="K178" s="48">
        <f t="shared" si="449"/>
        <v>3.9624432044933044E-2</v>
      </c>
      <c r="L178" s="44">
        <f t="shared" si="450"/>
        <v>1.0954964524742643</v>
      </c>
      <c r="M178" s="42">
        <f t="shared" si="451"/>
        <v>6.714411974989138E-3</v>
      </c>
      <c r="Q178" s="10">
        <f t="shared" si="452"/>
        <v>2116.3213120676278</v>
      </c>
      <c r="R178" s="28">
        <f t="shared" si="453"/>
        <v>3.2560941661846539E-2</v>
      </c>
      <c r="T178" s="10">
        <f t="shared" si="454"/>
        <v>2131.7730504551487</v>
      </c>
      <c r="U178" s="28">
        <f t="shared" si="455"/>
        <v>2.549745127876003E-2</v>
      </c>
      <c r="W178" s="10">
        <f t="shared" si="456"/>
        <v>2147.22478884267</v>
      </c>
      <c r="X178" s="28">
        <f t="shared" si="457"/>
        <v>1.8433960895673313E-2</v>
      </c>
      <c r="Z178" s="10">
        <f t="shared" si="458"/>
        <v>2162.6765272301909</v>
      </c>
      <c r="AA178" s="28">
        <f t="shared" si="459"/>
        <v>1.1370470512586805E-2</v>
      </c>
    </row>
    <row r="179" spans="1:30" x14ac:dyDescent="0.2">
      <c r="A179" s="1" t="s">
        <v>2</v>
      </c>
      <c r="B179" t="s">
        <v>31</v>
      </c>
      <c r="C179" t="s">
        <v>62</v>
      </c>
      <c r="D179" t="s">
        <v>6</v>
      </c>
      <c r="F179" s="3">
        <f>(F175+F177)/2</f>
        <v>0.51500000000000001</v>
      </c>
      <c r="H179"/>
      <c r="I179" s="33">
        <f t="shared" ref="I179:K179" si="460">(I175+I177)/2</f>
        <v>2084.178822654208</v>
      </c>
      <c r="J179" s="10">
        <f t="shared" si="460"/>
        <v>2133.88</v>
      </c>
      <c r="K179" s="48">
        <f t="shared" si="460"/>
        <v>2.3291458444613604E-2</v>
      </c>
      <c r="L179" s="44">
        <f t="shared" si="450"/>
        <v>1.0867930761356874</v>
      </c>
      <c r="M179" s="2">
        <f>(M175+M177)/2</f>
        <v>7.1469821926104437E-3</v>
      </c>
      <c r="Q179" s="10">
        <f t="shared" ref="Q179:R179" si="461">(Q175+Q177)/2</f>
        <v>2100.6260260000627</v>
      </c>
      <c r="R179" s="28">
        <f t="shared" si="461"/>
        <v>1.5583806961936786E-2</v>
      </c>
      <c r="T179" s="10">
        <f t="shared" ref="T179:U179" si="462">(T175+T177)/2</f>
        <v>2117.0732293459168</v>
      </c>
      <c r="U179" s="28">
        <f t="shared" si="462"/>
        <v>7.8761554792598637E-3</v>
      </c>
      <c r="W179" s="10">
        <f t="shared" ref="W179:X179" si="463">(W175+W177)/2</f>
        <v>2133.5204326917719</v>
      </c>
      <c r="X179" s="28">
        <f t="shared" si="463"/>
        <v>1.6850399658283462E-4</v>
      </c>
      <c r="Z179" s="10">
        <f t="shared" ref="Z179:AA179" si="464">(Z175+Z177)/2</f>
        <v>2149.9676360376266</v>
      </c>
      <c r="AA179" s="28">
        <f t="shared" si="464"/>
        <v>-7.5391474860940881E-3</v>
      </c>
    </row>
    <row r="180" spans="1:30" x14ac:dyDescent="0.2">
      <c r="A180" s="1" t="s">
        <v>2</v>
      </c>
      <c r="B180" t="s">
        <v>31</v>
      </c>
      <c r="C180" t="s">
        <v>62</v>
      </c>
      <c r="D180" t="s">
        <v>9</v>
      </c>
      <c r="F180" s="3">
        <f>(F176+F178)/2</f>
        <v>0.59499999999999997</v>
      </c>
      <c r="H180"/>
      <c r="I180" s="33">
        <f t="shared" ref="I180:J180" si="465">(I176+I178)/2</f>
        <v>2104.2306155649458</v>
      </c>
      <c r="J180" s="10">
        <f t="shared" si="465"/>
        <v>2187.5500000000002</v>
      </c>
      <c r="K180" s="48">
        <f>(K176+K178)/2</f>
        <v>3.8087990873376443E-2</v>
      </c>
      <c r="L180" s="44">
        <f t="shared" si="450"/>
        <v>1.0972490645866901</v>
      </c>
      <c r="M180" s="42">
        <f>(M176+M178)/2</f>
        <v>7.1608036382021381E-3</v>
      </c>
      <c r="Q180" s="10">
        <f t="shared" ref="Q180" si="466">(Q176+Q178)/2</f>
        <v>2120.709625919696</v>
      </c>
      <c r="R180" s="28">
        <f>(R176+R178)/2</f>
        <v>3.055490118182632E-2</v>
      </c>
      <c r="T180" s="10">
        <f t="shared" ref="T180" si="467">(T176+T178)/2</f>
        <v>2137.1886362744467</v>
      </c>
      <c r="U180" s="28">
        <f>(U176+U178)/2</f>
        <v>2.3021811490276094E-2</v>
      </c>
      <c r="W180" s="10">
        <f t="shared" ref="W180" si="468">(W176+W178)/2</f>
        <v>2153.6676466291974</v>
      </c>
      <c r="X180" s="28">
        <f>(X176+X178)/2</f>
        <v>1.5488721798725763E-2</v>
      </c>
      <c r="Z180" s="10">
        <f t="shared" ref="Z180" si="469">(Z176+Z178)/2</f>
        <v>2170.1466569839481</v>
      </c>
      <c r="AA180" s="28">
        <f>(AA176+AA178)/2</f>
        <v>7.9556321071756406E-3</v>
      </c>
    </row>
    <row r="181" spans="1:30" x14ac:dyDescent="0.2">
      <c r="A181" s="1" t="s">
        <v>2</v>
      </c>
      <c r="B181" t="s">
        <v>31</v>
      </c>
      <c r="C181" t="s">
        <v>62</v>
      </c>
      <c r="D181" t="s">
        <v>63</v>
      </c>
      <c r="F181" s="3">
        <f>AVERAGE(F175:F178)</f>
        <v>0.55500000000000005</v>
      </c>
      <c r="H181"/>
      <c r="I181" s="33">
        <f t="shared" ref="I181:K181" si="470">AVERAGE(I175:I178)</f>
        <v>2094.2047191095767</v>
      </c>
      <c r="J181" s="10">
        <f t="shared" si="470"/>
        <v>2160.7150000000001</v>
      </c>
      <c r="K181" s="48">
        <f t="shared" si="470"/>
        <v>3.0689724658995023E-2</v>
      </c>
      <c r="L181" s="44">
        <f t="shared" si="450"/>
        <v>1.0920210703611886</v>
      </c>
      <c r="M181" s="2">
        <f>AVERAGE(M175:M178)</f>
        <v>7.1538929154062909E-3</v>
      </c>
      <c r="O181" s="1" t="s">
        <v>76</v>
      </c>
      <c r="Q181" s="10">
        <f t="shared" ref="Q181:R181" si="471">AVERAGE(Q175:Q178)</f>
        <v>2110.6678259598793</v>
      </c>
      <c r="R181" s="28">
        <f t="shared" si="471"/>
        <v>2.3069354071881557E-2</v>
      </c>
      <c r="T181" s="10">
        <f t="shared" ref="T181:U181" si="472">AVERAGE(T175:T178)</f>
        <v>2127.130932810182</v>
      </c>
      <c r="U181" s="28">
        <f t="shared" si="472"/>
        <v>1.5448983484767979E-2</v>
      </c>
      <c r="W181" s="10">
        <f t="shared" ref="W181:X181" si="473">AVERAGE(W175:W178)</f>
        <v>2143.5940396604847</v>
      </c>
      <c r="X181" s="28">
        <f t="shared" si="473"/>
        <v>7.8286128976543003E-3</v>
      </c>
      <c r="Z181" s="10">
        <f t="shared" ref="Z181:AA181" si="474">AVERAGE(Z175:Z178)</f>
        <v>2160.0571465107873</v>
      </c>
      <c r="AA181" s="28">
        <f t="shared" si="474"/>
        <v>2.0824231054077666E-4</v>
      </c>
    </row>
    <row r="183" spans="1:30" x14ac:dyDescent="0.2">
      <c r="A183" s="1" t="s">
        <v>2</v>
      </c>
      <c r="B183" t="s">
        <v>32</v>
      </c>
      <c r="C183" t="s">
        <v>5</v>
      </c>
      <c r="D183" t="s">
        <v>6</v>
      </c>
      <c r="E183" s="3">
        <v>23137.248506</v>
      </c>
      <c r="F183" s="5" t="s">
        <v>10</v>
      </c>
      <c r="G183" s="2" t="s">
        <v>10</v>
      </c>
      <c r="H183" s="2" t="s">
        <v>10</v>
      </c>
      <c r="I183" s="34" t="s">
        <v>10</v>
      </c>
      <c r="J183" s="19" t="s">
        <v>10</v>
      </c>
      <c r="K183" s="50" t="s">
        <v>10</v>
      </c>
      <c r="L183" s="44"/>
      <c r="M183" s="42"/>
      <c r="Q183" s="2" t="s">
        <v>10</v>
      </c>
      <c r="R183" s="29" t="s">
        <v>10</v>
      </c>
      <c r="T183" s="2" t="s">
        <v>10</v>
      </c>
      <c r="U183" s="29" t="s">
        <v>10</v>
      </c>
      <c r="W183" s="2" t="s">
        <v>10</v>
      </c>
      <c r="X183" s="29" t="s">
        <v>10</v>
      </c>
      <c r="Z183" s="2" t="s">
        <v>10</v>
      </c>
      <c r="AA183" s="29" t="s">
        <v>10</v>
      </c>
    </row>
    <row r="184" spans="1:30" x14ac:dyDescent="0.2">
      <c r="A184" s="1" t="s">
        <v>2</v>
      </c>
      <c r="B184" t="s">
        <v>32</v>
      </c>
      <c r="C184" t="s">
        <v>5</v>
      </c>
      <c r="D184" t="s">
        <v>9</v>
      </c>
      <c r="F184" s="3">
        <v>0.46</v>
      </c>
      <c r="G184">
        <v>-2.3247706239999999E-2</v>
      </c>
      <c r="H184" s="15">
        <v>6.0591393360000003</v>
      </c>
      <c r="I184" s="33">
        <f t="shared" ref="I184:I186" si="475">-H184/G184</f>
        <v>260.63385666731483</v>
      </c>
      <c r="J184" s="10">
        <v>282.63</v>
      </c>
      <c r="K184" s="48">
        <f t="shared" ref="K184:K186" si="476">(J184-I184)/J184</f>
        <v>7.782664024585205E-2</v>
      </c>
      <c r="L184" s="44">
        <f>12*I184/$E$183</f>
        <v>0.13517624099497919</v>
      </c>
      <c r="M184" s="42">
        <f>-1/(G184*$E$183)</f>
        <v>1.8591232392780872E-3</v>
      </c>
      <c r="Q184" s="10">
        <f t="shared" ref="Q184:Q186" si="477">(-0.1-$H184)/$G184</f>
        <v>264.93535630636052</v>
      </c>
      <c r="R184" s="28">
        <f t="shared" ref="R184:R186" si="478">($J184-Q184)/$J184</f>
        <v>6.260709653483168E-2</v>
      </c>
      <c r="T184" s="10">
        <f t="shared" ref="T184:T186" si="479">(-0.2-$H184)/$G184</f>
        <v>269.23685594540621</v>
      </c>
      <c r="U184" s="28">
        <f t="shared" ref="U184:U186" si="480">($J184-T184)/$J184</f>
        <v>4.738755282381131E-2</v>
      </c>
      <c r="W184" s="10">
        <f t="shared" ref="W184:W186" si="481">(-0.3-$H184)/$G184</f>
        <v>273.53835558445184</v>
      </c>
      <c r="X184" s="28">
        <f t="shared" ref="X184:X186" si="482">($J184-W184)/$J184</f>
        <v>3.2168009112791142E-2</v>
      </c>
      <c r="Z184" s="10">
        <f t="shared" ref="Z184:Z186" si="483">(-0.4-$H184)/$G184</f>
        <v>277.83985522349758</v>
      </c>
      <c r="AA184" s="28">
        <f t="shared" ref="AA184:AA186" si="484">($J184-Z184)/$J184</f>
        <v>1.6948465401770568E-2</v>
      </c>
      <c r="AC184" s="10">
        <f t="shared" ref="AC184:AC186" si="485">(-0.5-$H184)/$G184</f>
        <v>282.14135486254321</v>
      </c>
      <c r="AD184" s="28">
        <f t="shared" ref="AD184:AD186" si="486">($J184-AC184)/$J184</f>
        <v>1.7289216907503998E-3</v>
      </c>
    </row>
    <row r="185" spans="1:30" x14ac:dyDescent="0.2">
      <c r="A185" s="1" t="s">
        <v>2</v>
      </c>
      <c r="B185" t="s">
        <v>32</v>
      </c>
      <c r="C185" t="s">
        <v>8</v>
      </c>
      <c r="D185" t="s">
        <v>6</v>
      </c>
      <c r="F185" s="3">
        <v>0.31</v>
      </c>
      <c r="G185">
        <v>-1.6691234060000001E-2</v>
      </c>
      <c r="H185" s="15">
        <v>3.9151325429999999</v>
      </c>
      <c r="I185" s="33">
        <f t="shared" si="475"/>
        <v>234.56219767371709</v>
      </c>
      <c r="J185" s="10">
        <v>251.46</v>
      </c>
      <c r="K185" s="48">
        <f t="shared" si="476"/>
        <v>6.7198768497108541E-2</v>
      </c>
      <c r="L185" s="44">
        <f t="shared" ref="L185:L189" si="487">12*I185/$E$183</f>
        <v>0.12165432598239499</v>
      </c>
      <c r="M185" s="42">
        <f t="shared" ref="M185:M186" si="488">-1/(G185*$E$183)</f>
        <v>2.5894041612100067E-3</v>
      </c>
      <c r="Q185" s="10">
        <f t="shared" si="477"/>
        <v>240.55336642975576</v>
      </c>
      <c r="R185" s="28">
        <f t="shared" si="478"/>
        <v>4.3373234590965773E-2</v>
      </c>
      <c r="T185" s="10">
        <f t="shared" si="479"/>
        <v>246.54453518579436</v>
      </c>
      <c r="U185" s="28">
        <f t="shared" si="480"/>
        <v>1.9547700684823227E-2</v>
      </c>
      <c r="W185" s="10">
        <f t="shared" si="481"/>
        <v>252.53570394183305</v>
      </c>
      <c r="X185" s="28">
        <f t="shared" si="482"/>
        <v>-4.2778332213196562E-3</v>
      </c>
      <c r="Z185" s="10">
        <f t="shared" si="483"/>
        <v>258.52687269787168</v>
      </c>
      <c r="AA185" s="28">
        <f t="shared" si="484"/>
        <v>-2.8103367127462312E-2</v>
      </c>
      <c r="AC185" s="10">
        <f t="shared" si="485"/>
        <v>264.51804145391031</v>
      </c>
      <c r="AD185" s="28">
        <f t="shared" si="486"/>
        <v>-5.1928901033604973E-2</v>
      </c>
    </row>
    <row r="186" spans="1:30" x14ac:dyDescent="0.2">
      <c r="A186" s="1" t="s">
        <v>2</v>
      </c>
      <c r="B186" t="s">
        <v>32</v>
      </c>
      <c r="C186" t="s">
        <v>8</v>
      </c>
      <c r="D186" t="s">
        <v>9</v>
      </c>
      <c r="F186" s="3">
        <v>0.46</v>
      </c>
      <c r="G186">
        <v>-2.3247706239999999E-2</v>
      </c>
      <c r="H186" s="15">
        <v>6.0591393360000003</v>
      </c>
      <c r="I186" s="33">
        <f t="shared" si="475"/>
        <v>260.63385666731483</v>
      </c>
      <c r="J186" s="10">
        <v>282.63</v>
      </c>
      <c r="K186" s="48">
        <f t="shared" si="476"/>
        <v>7.782664024585205E-2</v>
      </c>
      <c r="L186" s="44">
        <f t="shared" si="487"/>
        <v>0.13517624099497919</v>
      </c>
      <c r="M186" s="42">
        <f t="shared" si="488"/>
        <v>1.8591232392780872E-3</v>
      </c>
      <c r="Q186" s="10">
        <f t="shared" si="477"/>
        <v>264.93535630636052</v>
      </c>
      <c r="R186" s="28">
        <f t="shared" si="478"/>
        <v>6.260709653483168E-2</v>
      </c>
      <c r="T186" s="10">
        <f t="shared" si="479"/>
        <v>269.23685594540621</v>
      </c>
      <c r="U186" s="28">
        <f t="shared" si="480"/>
        <v>4.738755282381131E-2</v>
      </c>
      <c r="W186" s="10">
        <f t="shared" si="481"/>
        <v>273.53835558445184</v>
      </c>
      <c r="X186" s="28">
        <f t="shared" si="482"/>
        <v>3.2168009112791142E-2</v>
      </c>
      <c r="Z186" s="10">
        <f t="shared" si="483"/>
        <v>277.83985522349758</v>
      </c>
      <c r="AA186" s="28">
        <f t="shared" si="484"/>
        <v>1.6948465401770568E-2</v>
      </c>
      <c r="AC186" s="10">
        <f t="shared" si="485"/>
        <v>282.14135486254321</v>
      </c>
      <c r="AD186" s="28">
        <f t="shared" si="486"/>
        <v>1.7289216907503998E-3</v>
      </c>
    </row>
    <row r="187" spans="1:30" x14ac:dyDescent="0.2">
      <c r="A187" s="1" t="s">
        <v>2</v>
      </c>
      <c r="B187" t="s">
        <v>32</v>
      </c>
      <c r="C187" s="31" t="s">
        <v>8</v>
      </c>
      <c r="D187" t="s">
        <v>6</v>
      </c>
      <c r="F187" s="3">
        <v>0.31</v>
      </c>
      <c r="I187" s="33">
        <v>234.56219767371709</v>
      </c>
      <c r="J187" s="10">
        <v>251.46</v>
      </c>
      <c r="K187" s="48">
        <v>6.7198768497108541E-2</v>
      </c>
      <c r="L187" s="44">
        <f t="shared" si="487"/>
        <v>0.12165432598239499</v>
      </c>
      <c r="M187" s="2">
        <f>M185</f>
        <v>2.5894041612100067E-3</v>
      </c>
      <c r="Q187" s="10">
        <f>Q185</f>
        <v>240.55336642975576</v>
      </c>
      <c r="R187" s="28">
        <f>R184</f>
        <v>6.260709653483168E-2</v>
      </c>
      <c r="S187" s="36"/>
      <c r="T187" s="10">
        <f>T185</f>
        <v>246.54453518579436</v>
      </c>
      <c r="U187" s="28">
        <f>U184</f>
        <v>4.738755282381131E-2</v>
      </c>
      <c r="V187" s="36"/>
      <c r="W187" s="10">
        <f>W185</f>
        <v>252.53570394183305</v>
      </c>
      <c r="X187" s="28">
        <f>X184</f>
        <v>3.2168009112791142E-2</v>
      </c>
      <c r="Y187" s="36"/>
      <c r="Z187" s="10">
        <f>Z185</f>
        <v>258.52687269787168</v>
      </c>
      <c r="AA187" s="28">
        <f>AA184</f>
        <v>1.6948465401770568E-2</v>
      </c>
      <c r="AB187" s="36"/>
      <c r="AC187" s="10">
        <f>AC185</f>
        <v>264.51804145391031</v>
      </c>
      <c r="AD187" s="28">
        <f>AD184</f>
        <v>1.7289216907503998E-3</v>
      </c>
    </row>
    <row r="188" spans="1:30" x14ac:dyDescent="0.2">
      <c r="A188" s="1" t="s">
        <v>2</v>
      </c>
      <c r="B188" t="s">
        <v>32</v>
      </c>
      <c r="C188" t="s">
        <v>62</v>
      </c>
      <c r="D188" t="s">
        <v>9</v>
      </c>
      <c r="F188" s="3">
        <f>(F184+F186)/2</f>
        <v>0.46</v>
      </c>
      <c r="H188"/>
      <c r="I188" s="33">
        <f t="shared" ref="I188:J188" si="489">(I184+I186)/2</f>
        <v>260.63385666731483</v>
      </c>
      <c r="J188" s="10">
        <f t="shared" si="489"/>
        <v>282.63</v>
      </c>
      <c r="K188" s="48">
        <f>(K184+K186)/2</f>
        <v>7.782664024585205E-2</v>
      </c>
      <c r="L188" s="44">
        <f t="shared" si="487"/>
        <v>0.13517624099497919</v>
      </c>
      <c r="M188" s="42">
        <f>(M184+M186)/2</f>
        <v>1.8591232392780872E-3</v>
      </c>
      <c r="Q188" s="10">
        <f t="shared" ref="Q188" si="490">(Q184+Q186)/2</f>
        <v>264.93535630636052</v>
      </c>
      <c r="R188" s="28">
        <f>(R184+R186)/2</f>
        <v>6.260709653483168E-2</v>
      </c>
      <c r="T188" s="10">
        <f t="shared" ref="T188" si="491">(T184+T186)/2</f>
        <v>269.23685594540621</v>
      </c>
      <c r="U188" s="28">
        <f>(U184+U186)/2</f>
        <v>4.738755282381131E-2</v>
      </c>
      <c r="W188" s="10">
        <f t="shared" ref="W188" si="492">(W184+W186)/2</f>
        <v>273.53835558445184</v>
      </c>
      <c r="X188" s="28">
        <f>(X184+X186)/2</f>
        <v>3.2168009112791142E-2</v>
      </c>
      <c r="Z188" s="10">
        <f t="shared" ref="Z188" si="493">(Z184+Z186)/2</f>
        <v>277.83985522349758</v>
      </c>
      <c r="AA188" s="28">
        <f>(AA184+AA186)/2</f>
        <v>1.6948465401770568E-2</v>
      </c>
      <c r="AC188" s="10">
        <f t="shared" ref="AC188" si="494">(AC184+AC186)/2</f>
        <v>282.14135486254321</v>
      </c>
      <c r="AD188" s="28">
        <f>(AD184+AD186)/2</f>
        <v>1.7289216907503998E-3</v>
      </c>
    </row>
    <row r="189" spans="1:30" x14ac:dyDescent="0.2">
      <c r="A189" s="1" t="s">
        <v>2</v>
      </c>
      <c r="B189" t="s">
        <v>32</v>
      </c>
      <c r="C189" t="s">
        <v>62</v>
      </c>
      <c r="D189" t="s">
        <v>63</v>
      </c>
      <c r="F189" s="3">
        <f>AVERAGE(F184:F186)</f>
        <v>0.41</v>
      </c>
      <c r="H189"/>
      <c r="I189" s="33">
        <f t="shared" ref="I189:K189" si="495">AVERAGE(I184:I186)</f>
        <v>251.94330366944891</v>
      </c>
      <c r="J189" s="10">
        <f t="shared" si="495"/>
        <v>272.24</v>
      </c>
      <c r="K189" s="48">
        <f t="shared" si="495"/>
        <v>7.4284016329604227E-2</v>
      </c>
      <c r="L189" s="44">
        <f t="shared" si="487"/>
        <v>0.13066893599078444</v>
      </c>
      <c r="M189" s="2">
        <f>AVERAGE(M183:M186)</f>
        <v>2.1025502132553937E-3</v>
      </c>
      <c r="O189" s="1" t="s">
        <v>78</v>
      </c>
      <c r="Q189" s="10">
        <f>AVERAGE(Q184:Q186)</f>
        <v>256.80802634749227</v>
      </c>
      <c r="R189" s="28">
        <f>AVERAGE(R184:R186)</f>
        <v>5.6195809220209704E-2</v>
      </c>
      <c r="T189" s="10">
        <f>AVERAGE(T184:T186)</f>
        <v>261.67274902553555</v>
      </c>
      <c r="U189" s="28">
        <f>AVERAGE(U184:U186)</f>
        <v>3.8107602110815285E-2</v>
      </c>
      <c r="W189" s="10">
        <f>AVERAGE(W184:W186)</f>
        <v>266.53747170357889</v>
      </c>
      <c r="X189" s="28">
        <f>AVERAGE(X184:X186)</f>
        <v>2.0019395001420876E-2</v>
      </c>
      <c r="Z189" s="10">
        <f>AVERAGE(Z184:Z186)</f>
        <v>271.40219438162228</v>
      </c>
      <c r="AA189" s="28">
        <f>AVERAGE(AA184:AA186)</f>
        <v>1.9311878920262743E-3</v>
      </c>
      <c r="AC189" s="10">
        <f>AVERAGE(AC184:AC186)</f>
        <v>276.26691705966556</v>
      </c>
      <c r="AD189" s="28">
        <f>AVERAGE(AD184:AD186)</f>
        <v>-1.6157019217368056E-2</v>
      </c>
    </row>
    <row r="191" spans="1:30" x14ac:dyDescent="0.2">
      <c r="A191" s="1" t="s">
        <v>2</v>
      </c>
      <c r="B191" t="s">
        <v>33</v>
      </c>
      <c r="C191" t="s">
        <v>5</v>
      </c>
      <c r="D191" t="s">
        <v>6</v>
      </c>
      <c r="E191" s="3">
        <v>23043.527048</v>
      </c>
      <c r="F191" s="18">
        <v>0.16</v>
      </c>
      <c r="G191">
        <v>-5.871734972E-4</v>
      </c>
      <c r="H191" s="15">
        <v>3.1005513059999998</v>
      </c>
      <c r="I191" s="33">
        <f t="shared" ref="I191:I194" si="496">-H191/G191</f>
        <v>5280.4687554620778</v>
      </c>
      <c r="J191" s="10">
        <v>5338.43</v>
      </c>
      <c r="K191" s="48">
        <f t="shared" ref="K191:K194" si="497">(J191-I191)/J191</f>
        <v>1.0857357788324008E-2</v>
      </c>
      <c r="L191" s="44">
        <f>12*I191/$E$191</f>
        <v>2.7498231904149666</v>
      </c>
      <c r="M191" s="42">
        <f>-1/(G191*$E$191)</f>
        <v>7.3906834597814761E-2</v>
      </c>
      <c r="Q191" s="10">
        <f>(-0.1-$H191)/$G191</f>
        <v>5450.7761696707585</v>
      </c>
      <c r="R191" s="28">
        <f>($J191-Q191)/$J191</f>
        <v>-2.1044795880204137E-2</v>
      </c>
    </row>
    <row r="192" spans="1:30" x14ac:dyDescent="0.2">
      <c r="A192" s="1" t="s">
        <v>2</v>
      </c>
      <c r="B192" t="s">
        <v>33</v>
      </c>
      <c r="C192" t="s">
        <v>5</v>
      </c>
      <c r="D192" t="s">
        <v>9</v>
      </c>
      <c r="F192" s="3">
        <v>0.57999999999999996</v>
      </c>
      <c r="G192">
        <v>-2.4473623119999999E-3</v>
      </c>
      <c r="H192" s="15">
        <v>12.94359365</v>
      </c>
      <c r="I192" s="33">
        <f t="shared" si="496"/>
        <v>5288.7934028135023</v>
      </c>
      <c r="J192" s="10">
        <v>5336.45</v>
      </c>
      <c r="K192" s="48">
        <f t="shared" si="497"/>
        <v>8.9303932738988463E-3</v>
      </c>
      <c r="L192" s="44">
        <f t="shared" ref="L192:L197" si="498">12*I192/$E$191</f>
        <v>2.7541582806122706</v>
      </c>
      <c r="M192" s="42">
        <f t="shared" ref="M192:M194" si="499">-1/(G192*$E$191)</f>
        <v>1.7731798158776603E-2</v>
      </c>
      <c r="Q192" s="10">
        <f t="shared" ref="Q192:Q194" si="500">(-0.1-$H192)/$G192</f>
        <v>5329.653719861647</v>
      </c>
      <c r="R192" s="28">
        <f t="shared" ref="R192:R194" si="501">($J192-Q192)/$J192</f>
        <v>1.2735582903152494E-3</v>
      </c>
    </row>
    <row r="193" spans="1:27" x14ac:dyDescent="0.2">
      <c r="A193" s="1" t="s">
        <v>2</v>
      </c>
      <c r="B193" t="s">
        <v>33</v>
      </c>
      <c r="C193" t="s">
        <v>8</v>
      </c>
      <c r="D193" t="s">
        <v>6</v>
      </c>
      <c r="F193" s="3">
        <v>0.26</v>
      </c>
      <c r="G193">
        <v>-9.2177603580000003E-4</v>
      </c>
      <c r="H193" s="15">
        <v>4.826040141</v>
      </c>
      <c r="I193" s="33">
        <f t="shared" si="496"/>
        <v>5235.5886392853863</v>
      </c>
      <c r="J193" s="10">
        <v>5338.43</v>
      </c>
      <c r="K193" s="48">
        <f t="shared" si="497"/>
        <v>1.9264345643684375E-2</v>
      </c>
      <c r="L193" s="44">
        <f t="shared" si="498"/>
        <v>2.726451707698867</v>
      </c>
      <c r="M193" s="42">
        <f t="shared" si="499"/>
        <v>4.7078827016931279E-2</v>
      </c>
      <c r="Q193" s="10">
        <f t="shared" si="500"/>
        <v>5344.0748616606634</v>
      </c>
      <c r="R193" s="28">
        <f t="shared" si="501"/>
        <v>-1.0574010824648972E-3</v>
      </c>
    </row>
    <row r="194" spans="1:27" x14ac:dyDescent="0.2">
      <c r="A194" s="1" t="s">
        <v>2</v>
      </c>
      <c r="B194" t="s">
        <v>33</v>
      </c>
      <c r="C194" t="s">
        <v>8</v>
      </c>
      <c r="D194" t="s">
        <v>9</v>
      </c>
      <c r="F194" s="3">
        <v>0.57999999999999996</v>
      </c>
      <c r="G194">
        <v>-2.4473623119999999E-3</v>
      </c>
      <c r="H194" s="15">
        <v>12.94359365</v>
      </c>
      <c r="I194" s="33">
        <f t="shared" si="496"/>
        <v>5288.7934028135023</v>
      </c>
      <c r="J194" s="10">
        <v>5336.45</v>
      </c>
      <c r="K194" s="48">
        <f t="shared" si="497"/>
        <v>8.9303932738988463E-3</v>
      </c>
      <c r="L194" s="44">
        <f t="shared" si="498"/>
        <v>2.7541582806122706</v>
      </c>
      <c r="M194" s="42">
        <f t="shared" si="499"/>
        <v>1.7731798158776603E-2</v>
      </c>
      <c r="Q194" s="10">
        <f t="shared" si="500"/>
        <v>5329.653719861647</v>
      </c>
      <c r="R194" s="28">
        <f t="shared" si="501"/>
        <v>1.2735582903152494E-3</v>
      </c>
    </row>
    <row r="195" spans="1:27" x14ac:dyDescent="0.2">
      <c r="A195" s="1" t="s">
        <v>2</v>
      </c>
      <c r="B195" t="s">
        <v>33</v>
      </c>
      <c r="C195" t="s">
        <v>62</v>
      </c>
      <c r="D195" t="s">
        <v>6</v>
      </c>
      <c r="F195" s="3">
        <f>(F191+F193)/2</f>
        <v>0.21000000000000002</v>
      </c>
      <c r="H195"/>
      <c r="I195" s="33">
        <f t="shared" ref="I195:K195" si="502">(I191+I193)/2</f>
        <v>5258.028697373732</v>
      </c>
      <c r="J195" s="10">
        <f t="shared" si="502"/>
        <v>5338.43</v>
      </c>
      <c r="K195" s="48">
        <f t="shared" si="502"/>
        <v>1.5060851716004192E-2</v>
      </c>
      <c r="L195" s="44">
        <f t="shared" si="498"/>
        <v>2.738137449056917</v>
      </c>
      <c r="M195" s="2">
        <f>(M191+M193)/2</f>
        <v>6.049283080737302E-2</v>
      </c>
      <c r="Q195" s="10">
        <f t="shared" ref="Q195:R195" si="503">(Q191+Q193)/2</f>
        <v>5397.4255156657109</v>
      </c>
      <c r="R195" s="28">
        <f t="shared" si="503"/>
        <v>-1.1051098481334516E-2</v>
      </c>
    </row>
    <row r="196" spans="1:27" x14ac:dyDescent="0.2">
      <c r="A196" s="1" t="s">
        <v>2</v>
      </c>
      <c r="B196" t="s">
        <v>33</v>
      </c>
      <c r="C196" t="s">
        <v>62</v>
      </c>
      <c r="D196" t="s">
        <v>9</v>
      </c>
      <c r="F196" s="3">
        <f>(F192+F194)/2</f>
        <v>0.57999999999999996</v>
      </c>
      <c r="H196"/>
      <c r="I196" s="33">
        <f t="shared" ref="I196:J196" si="504">(I192+I194)/2</f>
        <v>5288.7934028135023</v>
      </c>
      <c r="J196" s="10">
        <f t="shared" si="504"/>
        <v>5336.45</v>
      </c>
      <c r="K196" s="48">
        <f>(K192+K194)/2</f>
        <v>8.9303932738988463E-3</v>
      </c>
      <c r="L196" s="44">
        <f t="shared" si="498"/>
        <v>2.7541582806122706</v>
      </c>
      <c r="M196" s="42">
        <f>(M192+M194)/2</f>
        <v>1.7731798158776603E-2</v>
      </c>
      <c r="Q196" s="10">
        <f t="shared" ref="Q196" si="505">(Q192+Q194)/2</f>
        <v>5329.653719861647</v>
      </c>
      <c r="R196" s="28">
        <f>(R192+R194)/2</f>
        <v>1.2735582903152494E-3</v>
      </c>
    </row>
    <row r="197" spans="1:27" x14ac:dyDescent="0.2">
      <c r="A197" s="1" t="s">
        <v>2</v>
      </c>
      <c r="B197" t="s">
        <v>33</v>
      </c>
      <c r="C197" t="s">
        <v>62</v>
      </c>
      <c r="D197" t="s">
        <v>63</v>
      </c>
      <c r="F197" s="3">
        <f>AVERAGE(F191:F194)</f>
        <v>0.39500000000000002</v>
      </c>
      <c r="H197"/>
      <c r="I197" s="33">
        <f t="shared" ref="I197:K197" si="506">AVERAGE(I191:I194)</f>
        <v>5273.4110500936167</v>
      </c>
      <c r="J197" s="10">
        <f t="shared" si="506"/>
        <v>5337.4400000000005</v>
      </c>
      <c r="K197" s="48">
        <f t="shared" si="506"/>
        <v>1.1995622494951518E-2</v>
      </c>
      <c r="L197" s="44">
        <f t="shared" si="498"/>
        <v>2.7461478648345934</v>
      </c>
      <c r="M197" s="2">
        <f>AVERAGE(M191:M194)</f>
        <v>3.9112314483074812E-2</v>
      </c>
      <c r="N197" s="1" t="s">
        <v>77</v>
      </c>
      <c r="Q197" s="10">
        <f t="shared" ref="Q197:R197" si="507">AVERAGE(Q191:Q194)</f>
        <v>5363.5396177636794</v>
      </c>
      <c r="R197" s="28">
        <f t="shared" si="507"/>
        <v>-4.8887700955096347E-3</v>
      </c>
    </row>
    <row r="199" spans="1:27" x14ac:dyDescent="0.2">
      <c r="A199" s="1" t="s">
        <v>2</v>
      </c>
      <c r="B199" t="s">
        <v>34</v>
      </c>
      <c r="C199" t="s">
        <v>5</v>
      </c>
      <c r="D199" t="s">
        <v>6</v>
      </c>
      <c r="E199" s="3">
        <v>23108.962050999999</v>
      </c>
      <c r="F199" s="3">
        <v>0.23</v>
      </c>
      <c r="G199">
        <v>-6.801332817E-4</v>
      </c>
      <c r="H199" s="15">
        <v>1.762419336</v>
      </c>
      <c r="I199" s="33">
        <f t="shared" ref="I199:I202" si="508">-H199/G199</f>
        <v>2591.2852427906705</v>
      </c>
      <c r="J199" s="10">
        <v>2640.81</v>
      </c>
      <c r="K199" s="48">
        <f t="shared" ref="K199:K202" si="509">(J199-I199)/J199</f>
        <v>1.8753623778056519E-2</v>
      </c>
      <c r="L199" s="44">
        <f>12*I199/$E$199</f>
        <v>1.3456001548170982</v>
      </c>
      <c r="M199" s="42">
        <f>-1/(G199*$E$199)</f>
        <v>6.3624668626966419E-2</v>
      </c>
      <c r="Q199" s="10">
        <f>(-0.1-$H199)/$G199</f>
        <v>2738.3152480714725</v>
      </c>
      <c r="R199" s="28">
        <f>($J199-Q199)/$J199</f>
        <v>-3.6922477600233483E-2</v>
      </c>
      <c r="T199" s="10">
        <f>(-0.2-$H199)/$G199</f>
        <v>2885.3452533522741</v>
      </c>
      <c r="U199" s="28">
        <f>($J199-T199)/$J199</f>
        <v>-9.2598578978523305E-2</v>
      </c>
    </row>
    <row r="200" spans="1:27" x14ac:dyDescent="0.2">
      <c r="A200" s="1" t="s">
        <v>2</v>
      </c>
      <c r="B200" t="s">
        <v>34</v>
      </c>
      <c r="C200" t="s">
        <v>5</v>
      </c>
      <c r="D200" t="s">
        <v>9</v>
      </c>
      <c r="F200" s="18">
        <v>0.35</v>
      </c>
      <c r="G200">
        <v>-1.149812274E-3</v>
      </c>
      <c r="H200" s="15">
        <v>3.3705825680000001</v>
      </c>
      <c r="I200" s="33">
        <f t="shared" si="508"/>
        <v>2931.4198884608531</v>
      </c>
      <c r="J200" s="10">
        <v>3062.65</v>
      </c>
      <c r="K200" s="48">
        <f t="shared" si="509"/>
        <v>4.2848549961355994E-2</v>
      </c>
      <c r="L200" s="44">
        <f t="shared" ref="L200:L205" si="510">12*I200/$E$199</f>
        <v>1.5222249525485727</v>
      </c>
      <c r="M200" s="42">
        <f t="shared" ref="M200:M202" si="511">-1/(G200*$E$199)</f>
        <v>3.763506065193882E-2</v>
      </c>
      <c r="Q200" s="10">
        <f t="shared" ref="Q200:Q202" si="512">(-0.1-$H200)/$G200</f>
        <v>3018.3906073001272</v>
      </c>
      <c r="R200" s="28">
        <f t="shared" ref="R200:R202" si="513">($J200-Q200)/$J200</f>
        <v>1.4451338775202173E-2</v>
      </c>
      <c r="T200" s="10">
        <f t="shared" ref="T200:T202" si="514">(-0.2-$H200)/$G200</f>
        <v>3105.3613261394007</v>
      </c>
      <c r="U200" s="28">
        <f t="shared" ref="U200:U202" si="515">($J200-T200)/$J200</f>
        <v>-1.3945872410951504E-2</v>
      </c>
    </row>
    <row r="201" spans="1:27" x14ac:dyDescent="0.2">
      <c r="A201" s="1" t="s">
        <v>2</v>
      </c>
      <c r="B201" t="s">
        <v>34</v>
      </c>
      <c r="C201" t="s">
        <v>8</v>
      </c>
      <c r="D201" t="s">
        <v>6</v>
      </c>
      <c r="F201" s="3">
        <v>0.31</v>
      </c>
      <c r="G201">
        <v>-9.3697889920000004E-4</v>
      </c>
      <c r="H201" s="15">
        <v>2.452519315</v>
      </c>
      <c r="I201" s="33">
        <f t="shared" si="508"/>
        <v>2617.4755024835463</v>
      </c>
      <c r="J201" s="10">
        <v>2640.81</v>
      </c>
      <c r="K201" s="48">
        <f t="shared" si="509"/>
        <v>8.8361137364875424E-3</v>
      </c>
      <c r="L201" s="44">
        <f t="shared" si="510"/>
        <v>1.3592002081479619</v>
      </c>
      <c r="M201" s="42">
        <f t="shared" si="511"/>
        <v>4.6183809162917915E-2</v>
      </c>
      <c r="Q201" s="10">
        <f t="shared" si="512"/>
        <v>2724.2014918151958</v>
      </c>
      <c r="R201" s="28">
        <f t="shared" si="513"/>
        <v>-3.1577997589828835E-2</v>
      </c>
      <c r="T201" s="10">
        <f t="shared" si="514"/>
        <v>2830.9274811468454</v>
      </c>
      <c r="U201" s="28">
        <f t="shared" si="515"/>
        <v>-7.19921089161452E-2</v>
      </c>
    </row>
    <row r="202" spans="1:27" x14ac:dyDescent="0.2">
      <c r="A202" s="1" t="s">
        <v>2</v>
      </c>
      <c r="B202" t="s">
        <v>34</v>
      </c>
      <c r="C202" t="s">
        <v>8</v>
      </c>
      <c r="D202" t="s">
        <v>9</v>
      </c>
      <c r="F202" s="18">
        <v>0.34</v>
      </c>
      <c r="G202">
        <v>-1.1387399309999999E-3</v>
      </c>
      <c r="H202" s="15">
        <v>3.338138367</v>
      </c>
      <c r="I202" s="33">
        <f t="shared" si="508"/>
        <v>2931.4317309208332</v>
      </c>
      <c r="J202" s="10">
        <v>3062.65</v>
      </c>
      <c r="K202" s="48">
        <f t="shared" si="509"/>
        <v>4.2844683225039405E-2</v>
      </c>
      <c r="L202" s="44">
        <f t="shared" si="510"/>
        <v>1.5222311020900123</v>
      </c>
      <c r="M202" s="42">
        <f t="shared" si="511"/>
        <v>3.8000998728772696E-2</v>
      </c>
      <c r="Q202" s="10">
        <f t="shared" si="512"/>
        <v>3019.2480946731639</v>
      </c>
      <c r="R202" s="28">
        <f t="shared" si="513"/>
        <v>1.4171356611704303E-2</v>
      </c>
      <c r="T202" s="10">
        <f t="shared" si="514"/>
        <v>3107.0644584254951</v>
      </c>
      <c r="U202" s="28">
        <f t="shared" si="515"/>
        <v>-1.4501970001630945E-2</v>
      </c>
    </row>
    <row r="203" spans="1:27" x14ac:dyDescent="0.2">
      <c r="A203" s="1" t="s">
        <v>2</v>
      </c>
      <c r="B203" t="s">
        <v>34</v>
      </c>
      <c r="C203" t="s">
        <v>62</v>
      </c>
      <c r="D203" t="s">
        <v>6</v>
      </c>
      <c r="F203" s="3">
        <f>(F199+F201)/2</f>
        <v>0.27</v>
      </c>
      <c r="H203"/>
      <c r="I203" s="33">
        <f t="shared" ref="I203:K203" si="516">(I199+I201)/2</f>
        <v>2604.3803726371084</v>
      </c>
      <c r="J203" s="10">
        <f t="shared" si="516"/>
        <v>2640.81</v>
      </c>
      <c r="K203" s="48">
        <f t="shared" si="516"/>
        <v>1.3794868757272032E-2</v>
      </c>
      <c r="L203" s="44">
        <f t="shared" si="510"/>
        <v>1.3524001814825302</v>
      </c>
      <c r="M203" s="2">
        <f>(M199+M201)/2</f>
        <v>5.490423889494217E-2</v>
      </c>
      <c r="Q203" s="10">
        <f t="shared" ref="Q203:R203" si="517">(Q199+Q201)/2</f>
        <v>2731.2583699433344</v>
      </c>
      <c r="R203" s="28">
        <f t="shared" si="517"/>
        <v>-3.4250237595031159E-2</v>
      </c>
      <c r="T203" s="10">
        <f t="shared" ref="T203:U203" si="518">(T199+T201)/2</f>
        <v>2858.13636724956</v>
      </c>
      <c r="U203" s="28">
        <f t="shared" si="518"/>
        <v>-8.229534394733426E-2</v>
      </c>
    </row>
    <row r="204" spans="1:27" x14ac:dyDescent="0.2">
      <c r="A204" s="1" t="s">
        <v>2</v>
      </c>
      <c r="B204" t="s">
        <v>34</v>
      </c>
      <c r="C204" t="s">
        <v>62</v>
      </c>
      <c r="D204" t="s">
        <v>9</v>
      </c>
      <c r="F204" s="18">
        <f>(F200+F202)/2</f>
        <v>0.34499999999999997</v>
      </c>
      <c r="H204"/>
      <c r="I204" s="33">
        <f t="shared" ref="I204:J204" si="519">(I200+I202)/2</f>
        <v>2931.4258096908434</v>
      </c>
      <c r="J204" s="10">
        <f t="shared" si="519"/>
        <v>3062.65</v>
      </c>
      <c r="K204" s="48">
        <f>(K200+K202)/2</f>
        <v>4.2846616593197703E-2</v>
      </c>
      <c r="L204" s="44">
        <f t="shared" si="510"/>
        <v>1.5222280273192925</v>
      </c>
      <c r="M204" s="42">
        <f>(M200+M202)/2</f>
        <v>3.7818029690355762E-2</v>
      </c>
      <c r="Q204" s="10">
        <f t="shared" ref="Q204" si="520">(Q200+Q202)/2</f>
        <v>3018.8193509866455</v>
      </c>
      <c r="R204" s="28">
        <f>(R200+R202)/2</f>
        <v>1.4311347693453238E-2</v>
      </c>
      <c r="T204" s="10">
        <f t="shared" ref="T204" si="521">(T200+T202)/2</f>
        <v>3106.2128922824477</v>
      </c>
      <c r="U204" s="28">
        <f>(U200+U202)/2</f>
        <v>-1.4223921206291224E-2</v>
      </c>
    </row>
    <row r="205" spans="1:27" x14ac:dyDescent="0.2">
      <c r="A205" s="1" t="s">
        <v>2</v>
      </c>
      <c r="B205" t="s">
        <v>34</v>
      </c>
      <c r="C205" t="s">
        <v>62</v>
      </c>
      <c r="D205" t="s">
        <v>63</v>
      </c>
      <c r="F205" s="3">
        <f>AVERAGE(F199:F202)</f>
        <v>0.3075</v>
      </c>
      <c r="H205"/>
      <c r="I205" s="33">
        <f t="shared" ref="I205:K205" si="522">AVERAGE(I199:I202)</f>
        <v>2767.9030911639757</v>
      </c>
      <c r="J205" s="10">
        <f t="shared" si="522"/>
        <v>2851.73</v>
      </c>
      <c r="K205" s="48">
        <f t="shared" si="522"/>
        <v>2.8320742675234864E-2</v>
      </c>
      <c r="L205" s="44">
        <f t="shared" si="510"/>
        <v>1.4373141044009115</v>
      </c>
      <c r="M205" s="2">
        <f>AVERAGE(M199:M202)</f>
        <v>4.6361134292648959E-2</v>
      </c>
      <c r="N205" s="1" t="s">
        <v>76</v>
      </c>
      <c r="Q205" s="10">
        <f t="shared" ref="Q205:R205" si="523">AVERAGE(Q199:Q202)</f>
        <v>2875.0388604649897</v>
      </c>
      <c r="R205" s="28">
        <f t="shared" si="523"/>
        <v>-9.9694449507889606E-3</v>
      </c>
      <c r="T205" s="10">
        <f t="shared" ref="T205:U205" si="524">AVERAGE(T199:T202)</f>
        <v>2982.1746297660038</v>
      </c>
      <c r="U205" s="28">
        <f t="shared" si="524"/>
        <v>-4.825963257681274E-2</v>
      </c>
    </row>
    <row r="207" spans="1:27" x14ac:dyDescent="0.2">
      <c r="A207" s="1" t="s">
        <v>2</v>
      </c>
      <c r="B207" t="s">
        <v>35</v>
      </c>
      <c r="C207" t="s">
        <v>5</v>
      </c>
      <c r="D207" t="s">
        <v>6</v>
      </c>
      <c r="E207" s="3">
        <v>23003.87456</v>
      </c>
      <c r="F207" s="3">
        <v>0.31</v>
      </c>
      <c r="G207">
        <v>-2.0381054789999999E-3</v>
      </c>
      <c r="H207" s="15">
        <v>1.581688014</v>
      </c>
      <c r="I207" s="33">
        <f t="shared" ref="I207:I210" si="525">-H207/G207</f>
        <v>776.05797653615946</v>
      </c>
      <c r="J207" s="10">
        <v>869.25</v>
      </c>
      <c r="K207" s="48">
        <f t="shared" ref="K207:K210" si="526">(J207-I207)/J207</f>
        <v>0.1072096904962215</v>
      </c>
      <c r="L207" s="44">
        <f>12*I207/$E$207</f>
        <v>0.40483161626290459</v>
      </c>
      <c r="M207" s="42">
        <f>-1/(G207*$E$207)</f>
        <v>2.1329091276725522E-2</v>
      </c>
      <c r="Q207" s="10">
        <f>(-0.1-$H207)/$G207</f>
        <v>825.12315055701799</v>
      </c>
      <c r="R207" s="28">
        <f>($J207-Q207)/$J207</f>
        <v>5.0764278910534373E-2</v>
      </c>
      <c r="T207" s="10">
        <f>(-0.2-$H207)/$G207</f>
        <v>874.1883245778763</v>
      </c>
      <c r="U207" s="28">
        <f>($J207-T207)/$J207</f>
        <v>-5.6811326751524888E-3</v>
      </c>
      <c r="W207" s="10">
        <f>(-0.3-$H207)/$G207</f>
        <v>923.25349859873472</v>
      </c>
      <c r="X207" s="28">
        <f>($J207-W207)/$J207</f>
        <v>-6.2126544260839488E-2</v>
      </c>
      <c r="Z207" s="10"/>
      <c r="AA207" s="28"/>
    </row>
    <row r="208" spans="1:27" x14ac:dyDescent="0.2">
      <c r="A208" s="1" t="s">
        <v>2</v>
      </c>
      <c r="B208" t="s">
        <v>35</v>
      </c>
      <c r="C208" t="s">
        <v>5</v>
      </c>
      <c r="D208" t="s">
        <v>9</v>
      </c>
      <c r="F208" s="3">
        <v>0.56000000000000005</v>
      </c>
      <c r="G208">
        <v>-4.4543436809999998E-3</v>
      </c>
      <c r="H208" s="15">
        <v>4.631064276</v>
      </c>
      <c r="I208" s="33">
        <f t="shared" si="525"/>
        <v>1039.6737673731377</v>
      </c>
      <c r="J208" s="10">
        <v>1101.58</v>
      </c>
      <c r="K208" s="48">
        <f t="shared" si="526"/>
        <v>5.6197673003197432E-2</v>
      </c>
      <c r="L208" s="44">
        <f t="shared" ref="L208:L213" si="527">12*I208/$E$207</f>
        <v>0.54234712400021245</v>
      </c>
      <c r="M208" s="42">
        <f t="shared" ref="M208:M210" si="528">-1/(G208*$E$207)</f>
        <v>9.7592240083787547E-3</v>
      </c>
      <c r="Q208" s="10">
        <f t="shared" ref="Q208:Q210" si="529">(-0.1-$H208)/$G208</f>
        <v>1062.1237638623063</v>
      </c>
      <c r="R208" s="28">
        <f t="shared" ref="R208:R210" si="530">($J208-Q208)/$J208</f>
        <v>3.5817858110798691E-2</v>
      </c>
      <c r="T208" s="10">
        <f t="shared" ref="T208:T210" si="531">(-0.2-$H208)/$G208</f>
        <v>1084.5737603514749</v>
      </c>
      <c r="U208" s="28">
        <f t="shared" ref="U208:U210" si="532">($J208-T208)/$J208</f>
        <v>1.5438043218399958E-2</v>
      </c>
      <c r="W208" s="10">
        <f t="shared" ref="W208:W210" si="533">(-0.3-$H208)/$G208</f>
        <v>1107.0237568406433</v>
      </c>
      <c r="X208" s="28">
        <f t="shared" ref="X208:X210" si="534">($J208-W208)/$J208</f>
        <v>-4.9417716739985715E-3</v>
      </c>
      <c r="Z208" s="10"/>
      <c r="AA208" s="28"/>
    </row>
    <row r="209" spans="1:27" x14ac:dyDescent="0.2">
      <c r="A209" s="1" t="s">
        <v>2</v>
      </c>
      <c r="B209" t="s">
        <v>35</v>
      </c>
      <c r="C209" t="s">
        <v>8</v>
      </c>
      <c r="D209" t="s">
        <v>6</v>
      </c>
      <c r="F209" s="3">
        <v>0.32</v>
      </c>
      <c r="G209">
        <v>-2.3017133429999999E-3</v>
      </c>
      <c r="H209" s="15">
        <v>1.7887688660000001</v>
      </c>
      <c r="I209" s="33">
        <f t="shared" si="525"/>
        <v>777.14667269059669</v>
      </c>
      <c r="J209" s="10">
        <v>869.25</v>
      </c>
      <c r="K209" s="48">
        <f t="shared" si="526"/>
        <v>0.10595723590382895</v>
      </c>
      <c r="L209" s="44">
        <f t="shared" si="527"/>
        <v>0.4053995359765673</v>
      </c>
      <c r="M209" s="42">
        <f t="shared" si="528"/>
        <v>1.8886338703031708E-2</v>
      </c>
      <c r="Q209" s="10">
        <f t="shared" si="529"/>
        <v>820.59256933281824</v>
      </c>
      <c r="R209" s="28">
        <f t="shared" si="530"/>
        <v>5.5976336689308896E-2</v>
      </c>
      <c r="T209" s="10">
        <f t="shared" si="531"/>
        <v>864.03846597503957</v>
      </c>
      <c r="U209" s="28">
        <f t="shared" si="532"/>
        <v>5.995437474789104E-3</v>
      </c>
      <c r="W209" s="10">
        <f t="shared" si="533"/>
        <v>907.48436261726113</v>
      </c>
      <c r="X209" s="28">
        <f t="shared" si="534"/>
        <v>-4.3985461739730947E-2</v>
      </c>
      <c r="Z209" s="10"/>
      <c r="AA209" s="28"/>
    </row>
    <row r="210" spans="1:27" x14ac:dyDescent="0.2">
      <c r="A210" s="1" t="s">
        <v>2</v>
      </c>
      <c r="B210" t="s">
        <v>35</v>
      </c>
      <c r="C210" t="s">
        <v>8</v>
      </c>
      <c r="D210" t="s">
        <v>9</v>
      </c>
      <c r="F210" s="3">
        <v>0.6</v>
      </c>
      <c r="G210">
        <v>-4.7304134750000004E-3</v>
      </c>
      <c r="H210" s="15">
        <v>4.9194358380000001</v>
      </c>
      <c r="I210" s="33">
        <f t="shared" si="525"/>
        <v>1039.9589515798086</v>
      </c>
      <c r="J210" s="10">
        <v>1101.58</v>
      </c>
      <c r="K210" s="48">
        <f t="shared" si="526"/>
        <v>5.5938786488672003E-2</v>
      </c>
      <c r="L210" s="44">
        <f t="shared" si="527"/>
        <v>0.54249589069910586</v>
      </c>
      <c r="M210" s="42">
        <f t="shared" si="528"/>
        <v>9.1896697874143847E-3</v>
      </c>
      <c r="Q210" s="10">
        <f t="shared" si="529"/>
        <v>1061.0987526835588</v>
      </c>
      <c r="R210" s="28">
        <f t="shared" si="530"/>
        <v>3.6748349930500843E-2</v>
      </c>
      <c r="T210" s="10">
        <f t="shared" si="531"/>
        <v>1082.2385537873092</v>
      </c>
      <c r="U210" s="28">
        <f t="shared" si="532"/>
        <v>1.7557913372329471E-2</v>
      </c>
      <c r="W210" s="10">
        <f t="shared" si="533"/>
        <v>1103.3783548910594</v>
      </c>
      <c r="X210" s="28">
        <f t="shared" si="534"/>
        <v>-1.6325231858416902E-3</v>
      </c>
      <c r="Z210" s="10"/>
      <c r="AA210" s="28"/>
    </row>
    <row r="211" spans="1:27" x14ac:dyDescent="0.2">
      <c r="A211" s="1" t="s">
        <v>2</v>
      </c>
      <c r="B211" t="s">
        <v>35</v>
      </c>
      <c r="C211" t="s">
        <v>62</v>
      </c>
      <c r="D211" t="s">
        <v>6</v>
      </c>
      <c r="F211" s="3">
        <f>(F207+F209)/2</f>
        <v>0.315</v>
      </c>
      <c r="H211"/>
      <c r="I211" s="33">
        <f t="shared" ref="I211:K211" si="535">(I207+I209)/2</f>
        <v>776.60232461337807</v>
      </c>
      <c r="J211" s="10">
        <f t="shared" si="535"/>
        <v>869.25</v>
      </c>
      <c r="K211" s="48">
        <f t="shared" si="535"/>
        <v>0.10658346320002524</v>
      </c>
      <c r="L211" s="44">
        <f t="shared" si="527"/>
        <v>0.40511557611973592</v>
      </c>
      <c r="M211" s="2">
        <f>(M207+M209)/2</f>
        <v>2.0107714989878615E-2</v>
      </c>
      <c r="Q211" s="10">
        <f t="shared" ref="Q211:R211" si="536">(Q207+Q209)/2</f>
        <v>822.85785994491812</v>
      </c>
      <c r="R211" s="28">
        <f t="shared" si="536"/>
        <v>5.3370307799921635E-2</v>
      </c>
      <c r="T211" s="10">
        <f t="shared" ref="T211:U211" si="537">(T207+T209)/2</f>
        <v>869.11339527645794</v>
      </c>
      <c r="U211" s="28">
        <f t="shared" si="537"/>
        <v>1.5715239981830761E-4</v>
      </c>
      <c r="W211" s="10">
        <f t="shared" ref="W211:X211" si="538">(W207+W209)/2</f>
        <v>915.36893060799798</v>
      </c>
      <c r="X211" s="28">
        <f t="shared" si="538"/>
        <v>-5.3056003000285221E-2</v>
      </c>
      <c r="Z211" s="10"/>
      <c r="AA211" s="28"/>
    </row>
    <row r="212" spans="1:27" x14ac:dyDescent="0.2">
      <c r="A212" s="1" t="s">
        <v>2</v>
      </c>
      <c r="B212" t="s">
        <v>35</v>
      </c>
      <c r="C212" t="s">
        <v>62</v>
      </c>
      <c r="D212" t="s">
        <v>9</v>
      </c>
      <c r="F212" s="3">
        <f>(F208+F210)/2</f>
        <v>0.58000000000000007</v>
      </c>
      <c r="H212"/>
      <c r="I212" s="33">
        <f t="shared" ref="I212:J212" si="539">(I208+I210)/2</f>
        <v>1039.8163594764733</v>
      </c>
      <c r="J212" s="10">
        <f t="shared" si="539"/>
        <v>1101.58</v>
      </c>
      <c r="K212" s="48">
        <f>(K208+K210)/2</f>
        <v>5.6068229745934714E-2</v>
      </c>
      <c r="L212" s="44">
        <f t="shared" si="527"/>
        <v>0.54242150734965922</v>
      </c>
      <c r="M212" s="42">
        <f>(M208+M210)/2</f>
        <v>9.4744468978965705E-3</v>
      </c>
      <c r="Q212" s="10">
        <f t="shared" ref="Q212" si="540">(Q208+Q210)/2</f>
        <v>1061.6112582729324</v>
      </c>
      <c r="R212" s="28">
        <f>(R208+R210)/2</f>
        <v>3.628310402064977E-2</v>
      </c>
      <c r="T212" s="10">
        <f t="shared" ref="T212" si="541">(T208+T210)/2</f>
        <v>1083.4061570693921</v>
      </c>
      <c r="U212" s="28">
        <f>(U208+U210)/2</f>
        <v>1.6497978295364715E-2</v>
      </c>
      <c r="W212" s="10">
        <f t="shared" ref="W212" si="542">(W208+W210)/2</f>
        <v>1105.2010558658512</v>
      </c>
      <c r="X212" s="28">
        <f>(X208+X210)/2</f>
        <v>-3.287147429920131E-3</v>
      </c>
      <c r="Z212" s="10"/>
      <c r="AA212" s="28"/>
    </row>
    <row r="213" spans="1:27" x14ac:dyDescent="0.2">
      <c r="A213" s="1" t="s">
        <v>2</v>
      </c>
      <c r="B213" t="s">
        <v>35</v>
      </c>
      <c r="C213" t="s">
        <v>62</v>
      </c>
      <c r="D213" t="s">
        <v>63</v>
      </c>
      <c r="F213" s="3">
        <f>AVERAGE(F207:F210)</f>
        <v>0.44750000000000001</v>
      </c>
      <c r="H213"/>
      <c r="I213" s="33">
        <f t="shared" ref="I213:K213" si="543">AVERAGE(I207:I210)</f>
        <v>908.20934204492573</v>
      </c>
      <c r="J213" s="10">
        <f t="shared" si="543"/>
        <v>985.41499999999996</v>
      </c>
      <c r="K213" s="48">
        <f t="shared" si="543"/>
        <v>8.1325846472979968E-2</v>
      </c>
      <c r="L213" s="44">
        <f t="shared" si="527"/>
        <v>0.47376854173469768</v>
      </c>
      <c r="M213" s="2">
        <f>AVERAGE(M207:M210)</f>
        <v>1.4791080943887591E-2</v>
      </c>
      <c r="Q213" s="10">
        <f t="shared" ref="Q213:R213" si="544">AVERAGE(Q207:Q210)</f>
        <v>942.23455910892528</v>
      </c>
      <c r="R213" s="28">
        <f t="shared" si="544"/>
        <v>4.4826705910285702E-2</v>
      </c>
      <c r="T213" s="10">
        <f t="shared" ref="T213:U213" si="545">AVERAGE(T207:T210)</f>
        <v>976.25977617292494</v>
      </c>
      <c r="U213" s="28">
        <f t="shared" si="545"/>
        <v>8.3275653475915097E-3</v>
      </c>
      <c r="W213" s="10">
        <f t="shared" ref="W213:X213" si="546">AVERAGE(W207:W210)</f>
        <v>1010.2849932369247</v>
      </c>
      <c r="X213" s="28">
        <f t="shared" si="546"/>
        <v>-2.8171575215102673E-2</v>
      </c>
      <c r="Z213" s="10"/>
      <c r="AA213" s="28"/>
    </row>
    <row r="215" spans="1:27" x14ac:dyDescent="0.2">
      <c r="A215" s="1" t="s">
        <v>2</v>
      </c>
      <c r="B215" t="s">
        <v>36</v>
      </c>
      <c r="C215" t="s">
        <v>5</v>
      </c>
      <c r="D215" t="s">
        <v>6</v>
      </c>
      <c r="E215" s="3">
        <v>23141.605597999998</v>
      </c>
      <c r="F215" s="18">
        <v>0.02</v>
      </c>
      <c r="G215" s="17" t="s">
        <v>68</v>
      </c>
      <c r="H215" s="17" t="s">
        <v>68</v>
      </c>
      <c r="I215" s="35" t="s">
        <v>68</v>
      </c>
      <c r="J215" s="10">
        <v>12126.64</v>
      </c>
      <c r="K215" s="51" t="s">
        <v>68</v>
      </c>
      <c r="L215" s="44"/>
      <c r="M215" s="42"/>
    </row>
    <row r="216" spans="1:27" x14ac:dyDescent="0.2">
      <c r="A216" s="1" t="s">
        <v>2</v>
      </c>
      <c r="B216" t="s">
        <v>36</v>
      </c>
      <c r="C216" t="s">
        <v>5</v>
      </c>
      <c r="D216" t="s">
        <v>9</v>
      </c>
      <c r="F216" s="18">
        <v>0.22</v>
      </c>
      <c r="G216">
        <v>-5.4200513279999997E-4</v>
      </c>
      <c r="H216" s="15">
        <v>6.0027427270000002</v>
      </c>
      <c r="I216" s="33">
        <f t="shared" ref="I216" si="547">-H216/G216</f>
        <v>11075.066200922887</v>
      </c>
      <c r="J216" s="10">
        <v>11300.77</v>
      </c>
      <c r="K216" s="48">
        <f t="shared" ref="K216" si="548">(J216-I216)/J216</f>
        <v>1.9972426575986697E-2</v>
      </c>
      <c r="L216" s="44">
        <f>12*I216/$E$215</f>
        <v>5.7429374918808804</v>
      </c>
      <c r="M216" s="42">
        <f>-1/(G216*$E$215)</f>
        <v>7.9726576015125408E-2</v>
      </c>
    </row>
    <row r="217" spans="1:27" x14ac:dyDescent="0.2">
      <c r="A217" s="1" t="s">
        <v>2</v>
      </c>
      <c r="B217" t="s">
        <v>36</v>
      </c>
      <c r="C217" t="s">
        <v>8</v>
      </c>
      <c r="D217" t="s">
        <v>6</v>
      </c>
      <c r="F217" s="18">
        <v>0</v>
      </c>
      <c r="G217" s="17" t="s">
        <v>68</v>
      </c>
      <c r="H217" s="17" t="s">
        <v>68</v>
      </c>
      <c r="I217" s="35" t="s">
        <v>68</v>
      </c>
      <c r="J217" s="10">
        <v>12126.64</v>
      </c>
      <c r="K217" s="51" t="s">
        <v>68</v>
      </c>
      <c r="L217" s="44"/>
      <c r="M217" s="42"/>
    </row>
    <row r="218" spans="1:27" x14ac:dyDescent="0.2">
      <c r="A218" s="1" t="s">
        <v>2</v>
      </c>
      <c r="B218" t="s">
        <v>36</v>
      </c>
      <c r="C218" t="s">
        <v>8</v>
      </c>
      <c r="D218" t="s">
        <v>9</v>
      </c>
      <c r="F218" s="18">
        <v>0.15</v>
      </c>
      <c r="G218">
        <v>-4.256909041E-4</v>
      </c>
      <c r="H218" s="15">
        <v>4.6778538120000004</v>
      </c>
      <c r="I218" s="33">
        <f t="shared" ref="I218" si="549">-H218/G218</f>
        <v>10988.850752848399</v>
      </c>
      <c r="J218" s="10">
        <v>11300.77</v>
      </c>
      <c r="K218" s="48">
        <f t="shared" ref="K218" si="550">(J218-I218)/J218</f>
        <v>2.7601592382784684E-2</v>
      </c>
      <c r="L218" s="44">
        <f t="shared" ref="L218:L220" si="551">12*I218/$E$215</f>
        <v>5.6982307677725377</v>
      </c>
      <c r="M218" s="42">
        <f>-1/(G218*$E$215)</f>
        <v>0.10151077461268999</v>
      </c>
    </row>
    <row r="219" spans="1:27" x14ac:dyDescent="0.2">
      <c r="A219" s="1" t="s">
        <v>2</v>
      </c>
      <c r="B219" t="s">
        <v>36</v>
      </c>
      <c r="C219" t="s">
        <v>62</v>
      </c>
      <c r="D219" t="s">
        <v>6</v>
      </c>
      <c r="L219" s="44"/>
      <c r="M219" s="2"/>
    </row>
    <row r="220" spans="1:27" x14ac:dyDescent="0.2">
      <c r="A220" s="1" t="s">
        <v>2</v>
      </c>
      <c r="B220" t="s">
        <v>36</v>
      </c>
      <c r="C220" t="s">
        <v>62</v>
      </c>
      <c r="D220" t="s">
        <v>9</v>
      </c>
      <c r="F220" s="18">
        <f>(F216+F218)/2</f>
        <v>0.185</v>
      </c>
      <c r="I220" s="33">
        <f t="shared" ref="I220:K220" si="552">(I216+I218)/2</f>
        <v>11031.958476885644</v>
      </c>
      <c r="J220" s="10">
        <f t="shared" si="552"/>
        <v>11300.77</v>
      </c>
      <c r="K220" s="48">
        <f t="shared" si="552"/>
        <v>2.3787009479385689E-2</v>
      </c>
      <c r="L220" s="44">
        <f t="shared" si="551"/>
        <v>5.7205841298267091</v>
      </c>
      <c r="M220" s="42">
        <f>(M216+M218)/2</f>
        <v>9.0618675313907701E-2</v>
      </c>
      <c r="N220" s="1" t="s">
        <v>77</v>
      </c>
    </row>
    <row r="221" spans="1:27" x14ac:dyDescent="0.2">
      <c r="A221" s="1" t="s">
        <v>2</v>
      </c>
      <c r="B221" t="s">
        <v>36</v>
      </c>
      <c r="C221" t="s">
        <v>62</v>
      </c>
      <c r="D221" t="s">
        <v>63</v>
      </c>
      <c r="L221" s="44"/>
      <c r="M221" s="2"/>
    </row>
    <row r="223" spans="1:27" x14ac:dyDescent="0.2">
      <c r="A223" s="1" t="s">
        <v>2</v>
      </c>
      <c r="B223" t="s">
        <v>37</v>
      </c>
      <c r="C223" t="s">
        <v>5</v>
      </c>
      <c r="D223" t="s">
        <v>6</v>
      </c>
      <c r="E223" s="3">
        <v>22998.119674000001</v>
      </c>
      <c r="F223" s="18">
        <v>0.1</v>
      </c>
      <c r="G223" s="17" t="s">
        <v>68</v>
      </c>
      <c r="H223" s="17" t="s">
        <v>68</v>
      </c>
      <c r="I223" s="35" t="s">
        <v>68</v>
      </c>
      <c r="J223" s="10">
        <v>9438.5</v>
      </c>
      <c r="K223" s="51" t="s">
        <v>68</v>
      </c>
      <c r="L223" s="43"/>
      <c r="M223" s="43"/>
    </row>
    <row r="224" spans="1:27" x14ac:dyDescent="0.2">
      <c r="A224" s="1" t="s">
        <v>2</v>
      </c>
      <c r="B224" t="s">
        <v>37</v>
      </c>
      <c r="C224" t="s">
        <v>5</v>
      </c>
      <c r="D224" t="s">
        <v>9</v>
      </c>
      <c r="F224" s="18">
        <v>0.02</v>
      </c>
      <c r="G224" s="17" t="s">
        <v>68</v>
      </c>
      <c r="H224" s="17" t="s">
        <v>68</v>
      </c>
      <c r="I224" s="35" t="s">
        <v>68</v>
      </c>
      <c r="J224" s="10">
        <v>8777.33</v>
      </c>
      <c r="K224" s="51" t="s">
        <v>68</v>
      </c>
      <c r="L224" s="43"/>
      <c r="M224" s="43"/>
    </row>
    <row r="225" spans="1:24" x14ac:dyDescent="0.2">
      <c r="A225" s="1" t="s">
        <v>2</v>
      </c>
      <c r="B225" t="s">
        <v>37</v>
      </c>
      <c r="C225" t="s">
        <v>8</v>
      </c>
      <c r="D225" t="s">
        <v>6</v>
      </c>
      <c r="F225" s="18">
        <v>0.01</v>
      </c>
      <c r="G225" s="17" t="s">
        <v>68</v>
      </c>
      <c r="H225" s="17" t="s">
        <v>68</v>
      </c>
      <c r="I225" s="35" t="s">
        <v>68</v>
      </c>
      <c r="J225" s="10">
        <v>9438.5</v>
      </c>
      <c r="K225" s="51" t="s">
        <v>68</v>
      </c>
      <c r="L225" s="43"/>
      <c r="M225" s="43"/>
    </row>
    <row r="226" spans="1:24" x14ac:dyDescent="0.2">
      <c r="A226" s="1" t="s">
        <v>2</v>
      </c>
      <c r="B226" t="s">
        <v>37</v>
      </c>
      <c r="C226" t="s">
        <v>8</v>
      </c>
      <c r="D226" t="s">
        <v>9</v>
      </c>
      <c r="F226" s="18">
        <v>0.02</v>
      </c>
      <c r="G226" s="17" t="s">
        <v>68</v>
      </c>
      <c r="H226" s="17" t="s">
        <v>68</v>
      </c>
      <c r="I226" s="35" t="s">
        <v>68</v>
      </c>
      <c r="J226" s="10">
        <v>8777.33</v>
      </c>
      <c r="K226" s="51" t="s">
        <v>68</v>
      </c>
      <c r="L226" s="43"/>
      <c r="M226" s="43"/>
    </row>
    <row r="227" spans="1:24" x14ac:dyDescent="0.2">
      <c r="A227" s="1" t="s">
        <v>2</v>
      </c>
      <c r="B227" t="s">
        <v>37</v>
      </c>
      <c r="C227" t="s">
        <v>62</v>
      </c>
      <c r="D227" t="s">
        <v>6</v>
      </c>
    </row>
    <row r="228" spans="1:24" x14ac:dyDescent="0.2">
      <c r="A228" s="1" t="s">
        <v>2</v>
      </c>
      <c r="B228" t="s">
        <v>37</v>
      </c>
      <c r="C228" t="s">
        <v>62</v>
      </c>
      <c r="D228" t="s">
        <v>9</v>
      </c>
    </row>
    <row r="229" spans="1:24" x14ac:dyDescent="0.2">
      <c r="A229" s="1" t="s">
        <v>2</v>
      </c>
      <c r="B229" t="s">
        <v>37</v>
      </c>
      <c r="C229" t="s">
        <v>62</v>
      </c>
      <c r="D229" t="s">
        <v>63</v>
      </c>
      <c r="N229" s="1" t="s">
        <v>76</v>
      </c>
    </row>
    <row r="231" spans="1:24" x14ac:dyDescent="0.2">
      <c r="A231" s="1" t="s">
        <v>2</v>
      </c>
      <c r="B231" t="s">
        <v>38</v>
      </c>
      <c r="C231" t="s">
        <v>5</v>
      </c>
      <c r="D231" t="s">
        <v>6</v>
      </c>
      <c r="E231" s="3">
        <v>23142.436995</v>
      </c>
      <c r="F231" s="18">
        <v>0.08</v>
      </c>
      <c r="G231" s="17" t="s">
        <v>68</v>
      </c>
      <c r="H231" s="17" t="s">
        <v>68</v>
      </c>
      <c r="I231" s="35" t="s">
        <v>68</v>
      </c>
      <c r="J231" s="10">
        <v>129.24</v>
      </c>
      <c r="K231" s="51" t="s">
        <v>68</v>
      </c>
      <c r="L231" s="44"/>
      <c r="M231" s="42"/>
      <c r="Q231" s="10"/>
      <c r="R231" s="28"/>
      <c r="T231" s="10"/>
      <c r="U231" s="28"/>
      <c r="W231" s="10"/>
      <c r="X231" s="28"/>
    </row>
    <row r="232" spans="1:24" x14ac:dyDescent="0.2">
      <c r="A232" s="1" t="s">
        <v>2</v>
      </c>
      <c r="B232" t="s">
        <v>38</v>
      </c>
      <c r="C232" t="s">
        <v>5</v>
      </c>
      <c r="D232" t="s">
        <v>9</v>
      </c>
      <c r="F232" s="3">
        <v>0.42</v>
      </c>
      <c r="G232">
        <v>-9.9532638139999997E-3</v>
      </c>
      <c r="H232" s="15">
        <v>1.948243814</v>
      </c>
      <c r="I232" s="33">
        <f t="shared" ref="I232:I234" si="553">-H232/G232</f>
        <v>195.73919172720525</v>
      </c>
      <c r="J232" s="10">
        <v>211.13</v>
      </c>
      <c r="K232" s="48">
        <f t="shared" ref="K232:K234" si="554">(J232-I232)/J232</f>
        <v>7.2897306270045675E-2</v>
      </c>
      <c r="L232" s="44">
        <f>12*I232/$E$231</f>
        <v>0.10149623832762056</v>
      </c>
      <c r="M232" s="42">
        <f>-1/(G232*$E$231)</f>
        <v>4.3413559431607395E-3</v>
      </c>
      <c r="Q232" s="10">
        <f t="shared" ref="Q232:Q234" si="555">(-0.1-$H232)/$G232</f>
        <v>205.78614736595188</v>
      </c>
      <c r="R232" s="28">
        <f t="shared" ref="R232:R234" si="556">($J232-Q232)/$J232</f>
        <v>2.531072151777634E-2</v>
      </c>
      <c r="T232" s="10">
        <f t="shared" ref="T232:T234" si="557">(-0.2-$H232)/$G232</f>
        <v>215.8331030046985</v>
      </c>
      <c r="U232" s="28">
        <f t="shared" ref="U232:U234" si="558">($J232-T232)/$J232</f>
        <v>-2.2275863234492991E-2</v>
      </c>
      <c r="W232" s="10"/>
      <c r="X232" s="28"/>
    </row>
    <row r="233" spans="1:24" x14ac:dyDescent="0.2">
      <c r="A233" s="1" t="s">
        <v>2</v>
      </c>
      <c r="B233" t="s">
        <v>38</v>
      </c>
      <c r="C233" t="s">
        <v>8</v>
      </c>
      <c r="D233" t="s">
        <v>6</v>
      </c>
      <c r="F233" s="18">
        <v>0.14000000000000001</v>
      </c>
      <c r="G233" s="17" t="s">
        <v>68</v>
      </c>
      <c r="H233" s="17" t="s">
        <v>68</v>
      </c>
      <c r="I233" s="35" t="s">
        <v>68</v>
      </c>
      <c r="J233" s="10">
        <v>129.24</v>
      </c>
      <c r="K233" s="51" t="s">
        <v>68</v>
      </c>
      <c r="L233" s="44"/>
      <c r="M233" s="42"/>
      <c r="Q233" s="10"/>
      <c r="R233" s="28"/>
      <c r="T233" s="10"/>
      <c r="U233" s="28"/>
      <c r="W233" s="10"/>
      <c r="X233" s="28"/>
    </row>
    <row r="234" spans="1:24" x14ac:dyDescent="0.2">
      <c r="A234" s="1" t="s">
        <v>2</v>
      </c>
      <c r="B234" t="s">
        <v>38</v>
      </c>
      <c r="C234" t="s">
        <v>8</v>
      </c>
      <c r="D234" t="s">
        <v>9</v>
      </c>
      <c r="F234" s="3">
        <v>0.43</v>
      </c>
      <c r="G234">
        <v>-9.4821623899999999E-3</v>
      </c>
      <c r="H234" s="15">
        <v>1.8460866060000001</v>
      </c>
      <c r="I234" s="33">
        <f t="shared" si="553"/>
        <v>194.69046511446638</v>
      </c>
      <c r="J234" s="10">
        <v>211.13</v>
      </c>
      <c r="K234" s="48">
        <f t="shared" si="554"/>
        <v>7.7864514211782407E-2</v>
      </c>
      <c r="L234" s="44">
        <f>12*I234/$E$231</f>
        <v>0.10095244428572318</v>
      </c>
      <c r="M234" s="42">
        <f>-1/(G234*$E$231)</f>
        <v>4.5570471413067231E-3</v>
      </c>
      <c r="Q234" s="10">
        <f t="shared" si="555"/>
        <v>205.23658274955994</v>
      </c>
      <c r="R234" s="28">
        <f t="shared" si="556"/>
        <v>2.7913689435134999E-2</v>
      </c>
      <c r="T234" s="10">
        <f t="shared" si="557"/>
        <v>215.78270038465354</v>
      </c>
      <c r="U234" s="28">
        <f t="shared" si="558"/>
        <v>-2.203713534151254E-2</v>
      </c>
      <c r="W234" s="10"/>
      <c r="X234" s="28"/>
    </row>
    <row r="235" spans="1:24" x14ac:dyDescent="0.2">
      <c r="A235" s="1" t="s">
        <v>2</v>
      </c>
      <c r="B235" t="s">
        <v>38</v>
      </c>
      <c r="C235" t="s">
        <v>62</v>
      </c>
      <c r="D235" t="s">
        <v>6</v>
      </c>
      <c r="L235" s="44"/>
      <c r="M235" s="2"/>
      <c r="Q235" s="10"/>
      <c r="R235" s="28"/>
      <c r="T235" s="10"/>
      <c r="U235" s="28"/>
      <c r="W235" s="10"/>
      <c r="X235" s="28"/>
    </row>
    <row r="236" spans="1:24" x14ac:dyDescent="0.2">
      <c r="A236" s="1" t="s">
        <v>2</v>
      </c>
      <c r="B236" t="s">
        <v>38</v>
      </c>
      <c r="C236" t="s">
        <v>62</v>
      </c>
      <c r="D236" t="s">
        <v>9</v>
      </c>
      <c r="F236" s="3">
        <f>(F232+F234)/2</f>
        <v>0.42499999999999999</v>
      </c>
      <c r="I236" s="33">
        <f t="shared" ref="I236:K236" si="559">(I232+I234)/2</f>
        <v>195.21482842083583</v>
      </c>
      <c r="J236" s="10">
        <f t="shared" si="559"/>
        <v>211.13</v>
      </c>
      <c r="K236" s="48">
        <f t="shared" si="559"/>
        <v>7.5380910240914034E-2</v>
      </c>
      <c r="L236" s="44">
        <f>12*I236/$E$231</f>
        <v>0.10122434130667188</v>
      </c>
      <c r="M236" s="42">
        <f>(M232+M234)/2</f>
        <v>4.4492015422337317E-3</v>
      </c>
      <c r="N236" s="1" t="s">
        <v>77</v>
      </c>
      <c r="Q236" s="10">
        <f t="shared" ref="Q236" si="560">(Q232+Q234)/2</f>
        <v>205.51136505775591</v>
      </c>
      <c r="R236" s="28">
        <f>(R232+R234)/2</f>
        <v>2.661220547645567E-2</v>
      </c>
      <c r="T236" s="10">
        <f t="shared" ref="T236" si="561">(T232+T234)/2</f>
        <v>215.80790169467602</v>
      </c>
      <c r="U236" s="28">
        <f>(U232+U234)/2</f>
        <v>-2.2156499288002764E-2</v>
      </c>
      <c r="W236" s="10"/>
      <c r="X236" s="28"/>
    </row>
    <row r="237" spans="1:24" x14ac:dyDescent="0.2">
      <c r="A237" s="1" t="s">
        <v>2</v>
      </c>
      <c r="B237" t="s">
        <v>38</v>
      </c>
      <c r="C237" t="s">
        <v>62</v>
      </c>
      <c r="D237" t="s">
        <v>63</v>
      </c>
      <c r="L237" s="44"/>
      <c r="M237" s="2"/>
      <c r="Q237" s="10"/>
      <c r="R237" s="28"/>
      <c r="T237" s="10"/>
      <c r="U237" s="28"/>
      <c r="W237" s="10"/>
      <c r="X237" s="28"/>
    </row>
    <row r="239" spans="1:24" x14ac:dyDescent="0.2">
      <c r="A239" s="1" t="s">
        <v>2</v>
      </c>
      <c r="B239" t="s">
        <v>39</v>
      </c>
      <c r="C239" t="s">
        <v>5</v>
      </c>
      <c r="D239" t="s">
        <v>6</v>
      </c>
      <c r="E239" s="3">
        <v>23049.687215000002</v>
      </c>
      <c r="F239" s="3">
        <v>0.46</v>
      </c>
      <c r="G239">
        <v>-3.8782740740000001E-4</v>
      </c>
      <c r="H239" s="15">
        <v>2.206641458</v>
      </c>
      <c r="I239" s="33">
        <f t="shared" ref="I239:I242" si="562">-H239/G239</f>
        <v>5689.7512034885649</v>
      </c>
      <c r="J239" s="10">
        <v>5874.98</v>
      </c>
      <c r="K239" s="48">
        <f t="shared" ref="K239:K242" si="563">(J239-I239)/J239</f>
        <v>3.1528413119948438E-2</v>
      </c>
      <c r="L239" s="44">
        <f>12*I239/$E$239</f>
        <v>2.9621666361455121</v>
      </c>
      <c r="M239" s="42">
        <f>-1/(G239*$E$239)</f>
        <v>0.11186557688557336</v>
      </c>
      <c r="Q239" s="10">
        <f>(-0.1-$H239)/$G239</f>
        <v>5947.5978592223655</v>
      </c>
      <c r="R239" s="28">
        <f>($J239-Q239)/$J239</f>
        <v>-1.2360528754543156E-2</v>
      </c>
      <c r="T239" s="10">
        <f>(-0.2-$H239)/$G239</f>
        <v>6205.4445149561652</v>
      </c>
      <c r="U239" s="28">
        <f>($J239-T239)/$J239</f>
        <v>-5.6249470629034598E-2</v>
      </c>
      <c r="W239" s="10"/>
      <c r="X239" s="28"/>
    </row>
    <row r="240" spans="1:24" x14ac:dyDescent="0.2">
      <c r="A240" s="1" t="s">
        <v>2</v>
      </c>
      <c r="B240" t="s">
        <v>39</v>
      </c>
      <c r="C240" t="s">
        <v>5</v>
      </c>
      <c r="D240" t="s">
        <v>9</v>
      </c>
      <c r="F240" s="3">
        <v>0.64</v>
      </c>
      <c r="G240">
        <v>-6.7305753039999998E-4</v>
      </c>
      <c r="H240" s="15">
        <v>4.2270970129999998</v>
      </c>
      <c r="I240" s="33">
        <f t="shared" si="562"/>
        <v>6280.4393711898956</v>
      </c>
      <c r="J240" s="10">
        <v>6605.85</v>
      </c>
      <c r="K240" s="48">
        <f t="shared" si="563"/>
        <v>4.9260977589576621E-2</v>
      </c>
      <c r="L240" s="44">
        <f t="shared" ref="L240:L245" si="564">12*I240/$E$239</f>
        <v>3.2696874257466466</v>
      </c>
      <c r="M240" s="42">
        <f t="shared" ref="M240:M242" si="565">-1/(G240*$E$239)</f>
        <v>6.4458883083967175E-2</v>
      </c>
      <c r="Q240" s="10">
        <f t="shared" ref="Q240:Q242" si="566">(-0.1-$H240)/$G240</f>
        <v>6429.0150805212652</v>
      </c>
      <c r="R240" s="28">
        <f t="shared" ref="R240:R242" si="567">($J240-Q240)/$J240</f>
        <v>2.6769442157895677E-2</v>
      </c>
      <c r="T240" s="10">
        <f t="shared" ref="T240:T242" si="568">(-0.2-$H240)/$G240</f>
        <v>6577.5907898526357</v>
      </c>
      <c r="U240" s="28">
        <f t="shared" ref="U240:U242" si="569">($J240-T240)/$J240</f>
        <v>4.2779067262145951E-3</v>
      </c>
      <c r="W240" s="10"/>
      <c r="X240" s="28"/>
    </row>
    <row r="241" spans="1:27" x14ac:dyDescent="0.2">
      <c r="A241" s="1" t="s">
        <v>2</v>
      </c>
      <c r="B241" t="s">
        <v>39</v>
      </c>
      <c r="C241" t="s">
        <v>8</v>
      </c>
      <c r="D241" t="s">
        <v>6</v>
      </c>
      <c r="F241" s="3">
        <v>0.42</v>
      </c>
      <c r="G241">
        <v>-4.031887672E-4</v>
      </c>
      <c r="H241" s="15">
        <v>2.2798335019999998</v>
      </c>
      <c r="I241" s="33">
        <f t="shared" si="562"/>
        <v>5654.506492908069</v>
      </c>
      <c r="J241" s="10">
        <v>5874.98</v>
      </c>
      <c r="K241" s="48">
        <f t="shared" si="563"/>
        <v>3.7527533215760828E-2</v>
      </c>
      <c r="L241" s="44">
        <f t="shared" si="564"/>
        <v>2.9438177308861508</v>
      </c>
      <c r="M241" s="42">
        <f t="shared" si="565"/>
        <v>0.10760353509381519</v>
      </c>
      <c r="Q241" s="10">
        <f t="shared" si="566"/>
        <v>5902.5292756221406</v>
      </c>
      <c r="R241" s="28">
        <f t="shared" si="567"/>
        <v>-4.6892543671878152E-3</v>
      </c>
      <c r="T241" s="10">
        <f t="shared" si="568"/>
        <v>6150.5520583362122</v>
      </c>
      <c r="U241" s="28">
        <f t="shared" si="569"/>
        <v>-4.6906041950136458E-2</v>
      </c>
      <c r="W241" s="10"/>
      <c r="X241" s="28"/>
    </row>
    <row r="242" spans="1:27" x14ac:dyDescent="0.2">
      <c r="A242" s="1" t="s">
        <v>2</v>
      </c>
      <c r="B242" t="s">
        <v>39</v>
      </c>
      <c r="C242" t="s">
        <v>8</v>
      </c>
      <c r="D242" t="s">
        <v>9</v>
      </c>
      <c r="F242" s="3">
        <v>0.6</v>
      </c>
      <c r="G242">
        <v>-6.7948161860000001E-4</v>
      </c>
      <c r="H242" s="15">
        <v>4.2626993960000004</v>
      </c>
      <c r="I242" s="33">
        <f t="shared" si="562"/>
        <v>6273.4579999129946</v>
      </c>
      <c r="J242" s="10">
        <v>6605.85</v>
      </c>
      <c r="K242" s="48">
        <f t="shared" si="563"/>
        <v>5.0317824365828122E-2</v>
      </c>
      <c r="L242" s="44">
        <f t="shared" si="564"/>
        <v>3.2660528230493795</v>
      </c>
      <c r="M242" s="42">
        <f t="shared" si="565"/>
        <v>6.384946328677224E-2</v>
      </c>
      <c r="Q242" s="10">
        <f t="shared" si="566"/>
        <v>6420.6290156735668</v>
      </c>
      <c r="R242" s="28">
        <f t="shared" si="567"/>
        <v>2.8038932813556711E-2</v>
      </c>
      <c r="T242" s="10">
        <f t="shared" si="568"/>
        <v>6567.8000314341398</v>
      </c>
      <c r="U242" s="28">
        <f t="shared" si="569"/>
        <v>5.7600412612851606E-3</v>
      </c>
      <c r="W242" s="10"/>
      <c r="X242" s="28"/>
    </row>
    <row r="243" spans="1:27" x14ac:dyDescent="0.2">
      <c r="A243" s="1" t="s">
        <v>2</v>
      </c>
      <c r="B243" t="s">
        <v>39</v>
      </c>
      <c r="C243" t="s">
        <v>62</v>
      </c>
      <c r="D243" t="s">
        <v>6</v>
      </c>
      <c r="F243" s="3">
        <f>(F239+F241)/2</f>
        <v>0.44</v>
      </c>
      <c r="H243"/>
      <c r="I243" s="33">
        <f t="shared" ref="I243:K243" si="570">(I239+I241)/2</f>
        <v>5672.1288481983174</v>
      </c>
      <c r="J243" s="10">
        <f t="shared" si="570"/>
        <v>5874.98</v>
      </c>
      <c r="K243" s="48">
        <f t="shared" si="570"/>
        <v>3.4527973167854636E-2</v>
      </c>
      <c r="L243" s="44">
        <f t="shared" si="564"/>
        <v>2.9529921835158319</v>
      </c>
      <c r="M243" s="2">
        <f>(M239+M241)/2</f>
        <v>0.10973455598969428</v>
      </c>
      <c r="Q243" s="10">
        <f t="shared" ref="Q243:R243" si="571">(Q239+Q241)/2</f>
        <v>5925.0635674222531</v>
      </c>
      <c r="R243" s="28">
        <f t="shared" si="571"/>
        <v>-8.5248915608654857E-3</v>
      </c>
      <c r="T243" s="10">
        <f t="shared" ref="T243:U243" si="572">(T239+T241)/2</f>
        <v>6177.9982866461887</v>
      </c>
      <c r="U243" s="28">
        <f t="shared" si="572"/>
        <v>-5.1577756289585525E-2</v>
      </c>
      <c r="W243" s="10"/>
      <c r="X243" s="28"/>
    </row>
    <row r="244" spans="1:27" x14ac:dyDescent="0.2">
      <c r="A244" s="1" t="s">
        <v>2</v>
      </c>
      <c r="B244" t="s">
        <v>39</v>
      </c>
      <c r="C244" t="s">
        <v>62</v>
      </c>
      <c r="D244" t="s">
        <v>9</v>
      </c>
      <c r="F244" s="3">
        <f>(F240+F242)/2</f>
        <v>0.62</v>
      </c>
      <c r="H244"/>
      <c r="I244" s="33">
        <f t="shared" ref="I244:J244" si="573">(I240+I242)/2</f>
        <v>6276.9486855514451</v>
      </c>
      <c r="J244" s="10">
        <f t="shared" si="573"/>
        <v>6605.85</v>
      </c>
      <c r="K244" s="48">
        <f>(K240+K242)/2</f>
        <v>4.9789400977702375E-2</v>
      </c>
      <c r="L244" s="44">
        <f t="shared" si="564"/>
        <v>3.2678701243980131</v>
      </c>
      <c r="M244" s="42">
        <f>(M240+M242)/2</f>
        <v>6.4154173185369701E-2</v>
      </c>
      <c r="Q244" s="10">
        <f t="shared" ref="Q244" si="574">(Q240+Q242)/2</f>
        <v>6424.822048097416</v>
      </c>
      <c r="R244" s="28">
        <f>(R240+R242)/2</f>
        <v>2.7404187485726192E-2</v>
      </c>
      <c r="T244" s="10">
        <f t="shared" ref="T244" si="575">(T240+T242)/2</f>
        <v>6572.6954106433877</v>
      </c>
      <c r="U244" s="28">
        <f>(U240+U242)/2</f>
        <v>5.0189739937498779E-3</v>
      </c>
      <c r="W244" s="10"/>
      <c r="X244" s="28"/>
    </row>
    <row r="245" spans="1:27" x14ac:dyDescent="0.2">
      <c r="A245" s="1" t="s">
        <v>2</v>
      </c>
      <c r="B245" t="s">
        <v>39</v>
      </c>
      <c r="C245" t="s">
        <v>62</v>
      </c>
      <c r="D245" t="s">
        <v>63</v>
      </c>
      <c r="F245" s="3">
        <f>AVERAGE(F239:F242)</f>
        <v>0.53</v>
      </c>
      <c r="H245"/>
      <c r="I245" s="33">
        <f t="shared" ref="I245:K245" si="576">AVERAGE(I239:I242)</f>
        <v>5974.5387668748808</v>
      </c>
      <c r="J245" s="10">
        <f t="shared" si="576"/>
        <v>6240.4149999999991</v>
      </c>
      <c r="K245" s="48">
        <f t="shared" si="576"/>
        <v>4.2158687072778506E-2</v>
      </c>
      <c r="L245" s="44">
        <f t="shared" si="564"/>
        <v>3.110431153956922</v>
      </c>
      <c r="M245" s="2">
        <f>AVERAGE(M239:M242)</f>
        <v>8.6944364587531991E-2</v>
      </c>
      <c r="N245" s="1" t="s">
        <v>76</v>
      </c>
      <c r="Q245" s="10">
        <f t="shared" ref="Q245:R245" si="577">AVERAGE(Q239:Q242)</f>
        <v>6174.9428077598341</v>
      </c>
      <c r="R245" s="28">
        <f t="shared" si="577"/>
        <v>9.4396479624303531E-3</v>
      </c>
      <c r="T245" s="10">
        <f t="shared" ref="T245:U245" si="578">AVERAGE(T239:T242)</f>
        <v>6375.3468486447882</v>
      </c>
      <c r="U245" s="28">
        <f t="shared" si="578"/>
        <v>-2.3279391147917827E-2</v>
      </c>
      <c r="W245" s="10"/>
      <c r="X245" s="28"/>
    </row>
    <row r="247" spans="1:27" x14ac:dyDescent="0.2">
      <c r="A247" s="1" t="s">
        <v>2</v>
      </c>
      <c r="B247" t="s">
        <v>40</v>
      </c>
      <c r="C247" t="s">
        <v>5</v>
      </c>
      <c r="D247" t="s">
        <v>6</v>
      </c>
      <c r="E247" s="3">
        <v>23154.694672000001</v>
      </c>
      <c r="F247" s="3">
        <v>0.45</v>
      </c>
      <c r="G247">
        <v>-6.2412888770000004E-4</v>
      </c>
      <c r="H247" s="15">
        <v>1.9411481859999999</v>
      </c>
      <c r="I247" s="33">
        <f t="shared" ref="I247:I250" si="579">-H247/G247</f>
        <v>3110.1719921239273</v>
      </c>
      <c r="J247" s="10">
        <v>3363.88</v>
      </c>
      <c r="K247" s="48">
        <f t="shared" ref="K247:K250" si="580">(J247-I247)/J247</f>
        <v>7.542124210021546E-2</v>
      </c>
      <c r="L247" s="44">
        <f>12*I247/$E$247</f>
        <v>1.6118573116241144</v>
      </c>
      <c r="M247" s="42">
        <f>-1/(G247*$E$247)</f>
        <v>6.9196902948522682E-2</v>
      </c>
      <c r="Q247" s="10">
        <f>(-0.1-$H247)/$G247</f>
        <v>3270.3953081260333</v>
      </c>
      <c r="R247" s="28">
        <f>($J247-Q247)/$J247</f>
        <v>2.7790733282390206E-2</v>
      </c>
      <c r="T247" s="10">
        <f>(-0.2-$H247)/$G247</f>
        <v>3430.6186241281393</v>
      </c>
      <c r="U247" s="28">
        <f>($J247-T247)/$J247</f>
        <v>-1.9839775535435044E-2</v>
      </c>
      <c r="W247" s="10">
        <f>(-0.3-$H247)/$G247</f>
        <v>3590.8419401302449</v>
      </c>
      <c r="X247" s="28">
        <f>($J247-W247)/$J247</f>
        <v>-6.7470284353260163E-2</v>
      </c>
      <c r="Z247" s="10"/>
      <c r="AA247" s="28"/>
    </row>
    <row r="248" spans="1:27" x14ac:dyDescent="0.2">
      <c r="A248" s="1" t="s">
        <v>2</v>
      </c>
      <c r="B248" t="s">
        <v>40</v>
      </c>
      <c r="C248" t="s">
        <v>5</v>
      </c>
      <c r="D248" t="s">
        <v>9</v>
      </c>
      <c r="F248" s="3">
        <v>0.56999999999999995</v>
      </c>
      <c r="G248">
        <v>-9.6038805579999999E-4</v>
      </c>
      <c r="H248" s="15">
        <v>3.4623804329999999</v>
      </c>
      <c r="I248" s="33">
        <f t="shared" si="579"/>
        <v>3605.1889776116059</v>
      </c>
      <c r="J248" s="10">
        <v>3908.79</v>
      </c>
      <c r="K248" s="48">
        <f t="shared" si="580"/>
        <v>7.7671356708442787E-2</v>
      </c>
      <c r="L248" s="44">
        <f t="shared" ref="L248:L253" si="581">12*I248/$E$247</f>
        <v>1.8684015636645173</v>
      </c>
      <c r="M248" s="42">
        <f t="shared" ref="M248:M250" si="582">-1/(G248*$E$247)</f>
        <v>4.496909953088811E-2</v>
      </c>
      <c r="Q248" s="10">
        <f t="shared" ref="Q248:Q250" si="583">(-0.1-$H248)/$G248</f>
        <v>3709.3135545428554</v>
      </c>
      <c r="R248" s="28">
        <f t="shared" ref="R248:R250" si="584">($J248-Q248)/$J248</f>
        <v>5.1032786477949586E-2</v>
      </c>
      <c r="T248" s="10">
        <f t="shared" ref="T248:T250" si="585">(-0.2-$H248)/$G248</f>
        <v>3813.4381314741045</v>
      </c>
      <c r="U248" s="28">
        <f t="shared" ref="U248:U250" si="586">($J248-T248)/$J248</f>
        <v>2.4394216247456503E-2</v>
      </c>
      <c r="W248" s="10">
        <f t="shared" ref="W248:W250" si="587">(-0.3-$H248)/$G248</f>
        <v>3917.5627084053535</v>
      </c>
      <c r="X248" s="28">
        <f t="shared" ref="X248:X250" si="588">($J248-W248)/$J248</f>
        <v>-2.2443539830365841E-3</v>
      </c>
      <c r="Z248" s="10"/>
      <c r="AA248" s="28"/>
    </row>
    <row r="249" spans="1:27" x14ac:dyDescent="0.2">
      <c r="A249" s="1" t="s">
        <v>2</v>
      </c>
      <c r="B249" t="s">
        <v>40</v>
      </c>
      <c r="C249" t="s">
        <v>8</v>
      </c>
      <c r="D249" t="s">
        <v>6</v>
      </c>
      <c r="F249" s="3">
        <v>0.47</v>
      </c>
      <c r="G249">
        <v>-6.3361986730000003E-4</v>
      </c>
      <c r="H249" s="15">
        <v>1.991025219</v>
      </c>
      <c r="I249" s="33">
        <f t="shared" si="579"/>
        <v>3142.3023831058458</v>
      </c>
      <c r="J249" s="10">
        <v>3363.88</v>
      </c>
      <c r="K249" s="48">
        <f t="shared" si="580"/>
        <v>6.5869655544833428E-2</v>
      </c>
      <c r="L249" s="44">
        <f t="shared" si="581"/>
        <v>1.6285089970488102</v>
      </c>
      <c r="M249" s="42">
        <f t="shared" si="582"/>
        <v>6.8160403892604263E-2</v>
      </c>
      <c r="Q249" s="10">
        <f t="shared" si="583"/>
        <v>3300.1257171911911</v>
      </c>
      <c r="R249" s="28">
        <f t="shared" si="584"/>
        <v>1.8952603187036687E-2</v>
      </c>
      <c r="T249" s="10">
        <f t="shared" si="585"/>
        <v>3457.9490512765365</v>
      </c>
      <c r="U249" s="28">
        <f t="shared" si="586"/>
        <v>-2.7964449170760061E-2</v>
      </c>
      <c r="W249" s="10">
        <f t="shared" si="587"/>
        <v>3615.7723853618813</v>
      </c>
      <c r="X249" s="28">
        <f t="shared" si="588"/>
        <v>-7.4881501528556674E-2</v>
      </c>
      <c r="Z249" s="10"/>
      <c r="AA249" s="28"/>
    </row>
    <row r="250" spans="1:27" x14ac:dyDescent="0.2">
      <c r="A250" s="1" t="s">
        <v>2</v>
      </c>
      <c r="B250" t="s">
        <v>40</v>
      </c>
      <c r="C250" t="s">
        <v>8</v>
      </c>
      <c r="D250" t="s">
        <v>9</v>
      </c>
      <c r="F250" s="3">
        <v>0.62</v>
      </c>
      <c r="G250">
        <v>-9.9566345420000002E-4</v>
      </c>
      <c r="H250" s="15">
        <v>3.6297751329999999</v>
      </c>
      <c r="I250" s="33">
        <f t="shared" si="579"/>
        <v>3645.5843766169637</v>
      </c>
      <c r="J250" s="10">
        <v>3908.79</v>
      </c>
      <c r="K250" s="48">
        <f t="shared" si="580"/>
        <v>6.7336854469806834E-2</v>
      </c>
      <c r="L250" s="44">
        <f t="shared" si="581"/>
        <v>1.8893366178697657</v>
      </c>
      <c r="M250" s="42">
        <f t="shared" si="582"/>
        <v>4.3375887592707746E-2</v>
      </c>
      <c r="Q250" s="10">
        <f t="shared" si="583"/>
        <v>3746.0199199505778</v>
      </c>
      <c r="R250" s="28">
        <f t="shared" si="584"/>
        <v>4.1642063157504544E-2</v>
      </c>
      <c r="T250" s="10">
        <f t="shared" si="585"/>
        <v>3846.4554632841919</v>
      </c>
      <c r="U250" s="28">
        <f t="shared" si="586"/>
        <v>1.5947271845202247E-2</v>
      </c>
      <c r="W250" s="10">
        <f t="shared" si="587"/>
        <v>3946.8910066178059</v>
      </c>
      <c r="X250" s="28">
        <f t="shared" si="588"/>
        <v>-9.747519467100044E-3</v>
      </c>
      <c r="Z250" s="10"/>
      <c r="AA250" s="28"/>
    </row>
    <row r="251" spans="1:27" x14ac:dyDescent="0.2">
      <c r="A251" s="1" t="s">
        <v>2</v>
      </c>
      <c r="B251" t="s">
        <v>40</v>
      </c>
      <c r="C251" t="s">
        <v>62</v>
      </c>
      <c r="D251" t="s">
        <v>6</v>
      </c>
      <c r="F251" s="3">
        <f>(F247+F249)/2</f>
        <v>0.45999999999999996</v>
      </c>
      <c r="H251"/>
      <c r="I251" s="33">
        <f t="shared" ref="I251:K251" si="589">(I247+I249)/2</f>
        <v>3126.2371876148864</v>
      </c>
      <c r="J251" s="10">
        <f t="shared" si="589"/>
        <v>3363.88</v>
      </c>
      <c r="K251" s="48">
        <f t="shared" si="589"/>
        <v>7.0645448822524437E-2</v>
      </c>
      <c r="L251" s="44">
        <f t="shared" si="581"/>
        <v>1.6201831543364622</v>
      </c>
      <c r="M251" s="2">
        <f>(M247+M249)/2</f>
        <v>6.8678653420563479E-2</v>
      </c>
      <c r="Q251" s="10">
        <f t="shared" ref="Q251:R251" si="590">(Q247+Q249)/2</f>
        <v>3285.2605126586122</v>
      </c>
      <c r="R251" s="28">
        <f t="shared" si="590"/>
        <v>2.3371668234713448E-2</v>
      </c>
      <c r="T251" s="10">
        <f t="shared" ref="T251:U251" si="591">(T247+T249)/2</f>
        <v>3444.2838377023381</v>
      </c>
      <c r="U251" s="28">
        <f t="shared" si="591"/>
        <v>-2.3902112353097554E-2</v>
      </c>
      <c r="W251" s="10">
        <f t="shared" ref="W251:X251" si="592">(W247+W249)/2</f>
        <v>3603.3071627460631</v>
      </c>
      <c r="X251" s="28">
        <f t="shared" si="592"/>
        <v>-7.1175892940908425E-2</v>
      </c>
      <c r="Z251" s="10"/>
      <c r="AA251" s="28"/>
    </row>
    <row r="252" spans="1:27" x14ac:dyDescent="0.2">
      <c r="A252" s="1" t="s">
        <v>2</v>
      </c>
      <c r="B252" t="s">
        <v>40</v>
      </c>
      <c r="C252" t="s">
        <v>62</v>
      </c>
      <c r="D252" t="s">
        <v>9</v>
      </c>
      <c r="F252" s="3">
        <f>(F248+F250)/2</f>
        <v>0.59499999999999997</v>
      </c>
      <c r="H252"/>
      <c r="I252" s="33">
        <f t="shared" ref="I252:J252" si="593">(I248+I250)/2</f>
        <v>3625.3866771142848</v>
      </c>
      <c r="J252" s="10">
        <f t="shared" si="593"/>
        <v>3908.79</v>
      </c>
      <c r="K252" s="48">
        <f>(K248+K250)/2</f>
        <v>7.2504105589124818E-2</v>
      </c>
      <c r="L252" s="44">
        <f t="shared" si="581"/>
        <v>1.8788690907671413</v>
      </c>
      <c r="M252" s="42">
        <f>(M248+M250)/2</f>
        <v>4.4172493561797928E-2</v>
      </c>
      <c r="Q252" s="10">
        <f t="shared" ref="Q252" si="594">(Q248+Q250)/2</f>
        <v>3727.6667372467164</v>
      </c>
      <c r="R252" s="28">
        <f>(R248+R250)/2</f>
        <v>4.6337424817727069E-2</v>
      </c>
      <c r="T252" s="10">
        <f t="shared" ref="T252" si="595">(T248+T250)/2</f>
        <v>3829.9467973791479</v>
      </c>
      <c r="U252" s="28">
        <f>(U248+U250)/2</f>
        <v>2.0170744046329375E-2</v>
      </c>
      <c r="W252" s="10">
        <f t="shared" ref="W252" si="596">(W248+W250)/2</f>
        <v>3932.2268575115795</v>
      </c>
      <c r="X252" s="28">
        <f>(X248+X250)/2</f>
        <v>-5.9959367250683139E-3</v>
      </c>
      <c r="Z252" s="10"/>
      <c r="AA252" s="28"/>
    </row>
    <row r="253" spans="1:27" x14ac:dyDescent="0.2">
      <c r="A253" s="1" t="s">
        <v>2</v>
      </c>
      <c r="B253" t="s">
        <v>40</v>
      </c>
      <c r="C253" t="s">
        <v>62</v>
      </c>
      <c r="D253" t="s">
        <v>63</v>
      </c>
      <c r="F253" s="3">
        <f>AVERAGE(F247:F250)</f>
        <v>0.52749999999999997</v>
      </c>
      <c r="H253"/>
      <c r="I253" s="33">
        <f t="shared" ref="I253:K253" si="597">AVERAGE(I247:I250)</f>
        <v>3375.8119323645856</v>
      </c>
      <c r="J253" s="10">
        <f t="shared" si="597"/>
        <v>3636.335</v>
      </c>
      <c r="K253" s="48">
        <f t="shared" si="597"/>
        <v>7.1574777205824627E-2</v>
      </c>
      <c r="L253" s="44">
        <f t="shared" si="581"/>
        <v>1.7495261225518017</v>
      </c>
      <c r="M253" s="2">
        <f>AVERAGE(M247:M250)</f>
        <v>5.64255734911807E-2</v>
      </c>
      <c r="N253" s="1" t="s">
        <v>78</v>
      </c>
      <c r="Q253" s="10">
        <f t="shared" ref="Q253:R253" si="598">AVERAGE(Q247:Q250)</f>
        <v>3506.4636249526648</v>
      </c>
      <c r="R253" s="28">
        <f t="shared" si="598"/>
        <v>3.4854546526220262E-2</v>
      </c>
      <c r="T253" s="10">
        <f t="shared" ref="T253:U253" si="599">AVERAGE(T247:T250)</f>
        <v>3637.115317540743</v>
      </c>
      <c r="U253" s="28">
        <f t="shared" si="599"/>
        <v>-1.8656841533840887E-3</v>
      </c>
      <c r="W253" s="10">
        <f t="shared" ref="W253:X253" si="600">AVERAGE(W247:W250)</f>
        <v>3767.7670101288213</v>
      </c>
      <c r="X253" s="28">
        <f t="shared" si="600"/>
        <v>-3.8585914832988365E-2</v>
      </c>
      <c r="Z253" s="10"/>
      <c r="AA253" s="28"/>
    </row>
    <row r="255" spans="1:27" x14ac:dyDescent="0.2">
      <c r="A255" s="1" t="s">
        <v>2</v>
      </c>
      <c r="B255" s="86" t="s">
        <v>41</v>
      </c>
      <c r="C255" t="s">
        <v>5</v>
      </c>
      <c r="D255" t="s">
        <v>6</v>
      </c>
      <c r="E255" s="3">
        <v>23081.319043</v>
      </c>
      <c r="F255" s="3">
        <v>0.47</v>
      </c>
      <c r="G255">
        <v>-1.3433971419999999E-3</v>
      </c>
      <c r="H255" s="15">
        <v>4.1425813160000002</v>
      </c>
      <c r="I255" s="33">
        <f t="shared" ref="I255:I258" si="601">-H255/G255</f>
        <v>3083.6609566048937</v>
      </c>
      <c r="J255" s="10">
        <v>3227.05</v>
      </c>
      <c r="K255" s="48">
        <f t="shared" ref="K255:K258" si="602">(J255-I255)/J255</f>
        <v>4.4433474348121796E-2</v>
      </c>
      <c r="L255" s="44">
        <f>12*I255/$E$255</f>
        <v>1.6031983012028559</v>
      </c>
      <c r="M255" s="42">
        <f>-1/(G255*$E$255)</f>
        <v>3.2250388886167443E-2</v>
      </c>
      <c r="Q255" s="10">
        <f>(-0.1-$H255)/$G255</f>
        <v>3158.0991081191387</v>
      </c>
      <c r="R255" s="28">
        <f>($J255-Q255)/$J255</f>
        <v>2.1366539682019643E-2</v>
      </c>
      <c r="T255" s="10">
        <f>(-0.2-$H255)/$G255</f>
        <v>3232.5372596333846</v>
      </c>
      <c r="U255" s="28">
        <f>($J255-T255)/$J255</f>
        <v>-1.7003949840827947E-3</v>
      </c>
      <c r="W255" s="10"/>
      <c r="X255" s="28"/>
    </row>
    <row r="256" spans="1:27" x14ac:dyDescent="0.2">
      <c r="A256" s="1" t="s">
        <v>2</v>
      </c>
      <c r="B256" s="86" t="s">
        <v>41</v>
      </c>
      <c r="C256" t="s">
        <v>5</v>
      </c>
      <c r="D256" t="s">
        <v>9</v>
      </c>
      <c r="F256" s="3">
        <v>0.72</v>
      </c>
      <c r="G256">
        <v>-2.376849634E-3</v>
      </c>
      <c r="H256" s="15">
        <v>8.1016711299999997</v>
      </c>
      <c r="I256" s="33">
        <f t="shared" si="601"/>
        <v>3408.5753739354973</v>
      </c>
      <c r="J256" s="10">
        <v>3518.99</v>
      </c>
      <c r="K256" s="48">
        <f t="shared" si="602"/>
        <v>3.1376794496290841E-2</v>
      </c>
      <c r="L256" s="44">
        <f t="shared" ref="L256:L261" si="603">12*I256/$E$255</f>
        <v>1.7721216196970693</v>
      </c>
      <c r="M256" s="42">
        <f t="shared" ref="M256:M258" si="604">-1/(G256*$E$255)</f>
        <v>1.8227943256618275E-2</v>
      </c>
      <c r="Q256" s="10">
        <f t="shared" ref="Q256:Q258" si="605">(-0.1-$H256)/$G256</f>
        <v>3450.6478713158676</v>
      </c>
      <c r="R256" s="28">
        <f t="shared" ref="R256:R258" si="606">($J256-Q256)/$J256</f>
        <v>1.9420949955564565E-2</v>
      </c>
      <c r="T256" s="10">
        <f t="shared" ref="T256:T258" si="607">(-0.2-$H256)/$G256</f>
        <v>3492.7203686962384</v>
      </c>
      <c r="U256" s="28">
        <f t="shared" ref="U256:U258" si="608">($J256-T256)/$J256</f>
        <v>7.4651054148381626E-3</v>
      </c>
      <c r="W256" s="10"/>
      <c r="X256" s="28"/>
    </row>
    <row r="257" spans="1:30" x14ac:dyDescent="0.2">
      <c r="A257" s="1" t="s">
        <v>2</v>
      </c>
      <c r="B257" s="86" t="s">
        <v>41</v>
      </c>
      <c r="C257" t="s">
        <v>8</v>
      </c>
      <c r="D257" t="s">
        <v>6</v>
      </c>
      <c r="F257" s="3">
        <v>0.5</v>
      </c>
      <c r="G257">
        <v>-1.433498992E-3</v>
      </c>
      <c r="H257" s="15">
        <v>4.3606507040000002</v>
      </c>
      <c r="I257" s="33">
        <f t="shared" si="601"/>
        <v>3041.9628673167567</v>
      </c>
      <c r="J257" s="10">
        <v>3227.05</v>
      </c>
      <c r="K257" s="48">
        <f t="shared" si="602"/>
        <v>5.7354900817540307E-2</v>
      </c>
      <c r="L257" s="44">
        <f t="shared" si="603"/>
        <v>1.5815194244226574</v>
      </c>
      <c r="M257" s="42">
        <f t="shared" si="604"/>
        <v>3.0223307096727912E-2</v>
      </c>
      <c r="Q257" s="10">
        <f t="shared" si="605"/>
        <v>3111.7222466801704</v>
      </c>
      <c r="R257" s="28">
        <f t="shared" si="606"/>
        <v>3.5737826596994079E-2</v>
      </c>
      <c r="T257" s="10">
        <f t="shared" si="607"/>
        <v>3181.481626043585</v>
      </c>
      <c r="U257" s="28">
        <f t="shared" si="608"/>
        <v>1.4120752376447573E-2</v>
      </c>
      <c r="W257" s="10"/>
      <c r="X257" s="28"/>
    </row>
    <row r="258" spans="1:30" x14ac:dyDescent="0.2">
      <c r="A258" s="1" t="s">
        <v>2</v>
      </c>
      <c r="B258" s="86" t="s">
        <v>41</v>
      </c>
      <c r="C258" t="s">
        <v>8</v>
      </c>
      <c r="D258" t="s">
        <v>9</v>
      </c>
      <c r="F258" s="3">
        <v>0.72</v>
      </c>
      <c r="G258">
        <v>-2.2876033120000001E-3</v>
      </c>
      <c r="H258" s="15">
        <v>7.7781861000000001</v>
      </c>
      <c r="I258" s="33">
        <f t="shared" si="601"/>
        <v>3400.1463711816832</v>
      </c>
      <c r="J258" s="10">
        <v>3518.99</v>
      </c>
      <c r="K258" s="48">
        <f t="shared" si="602"/>
        <v>3.3772084836364007E-2</v>
      </c>
      <c r="L258" s="44">
        <f t="shared" si="603"/>
        <v>1.7677393730474158</v>
      </c>
      <c r="M258" s="42">
        <f t="shared" si="604"/>
        <v>1.893907043708018E-2</v>
      </c>
      <c r="Q258" s="10">
        <f t="shared" si="605"/>
        <v>3443.8602438952926</v>
      </c>
      <c r="R258" s="28">
        <f t="shared" si="606"/>
        <v>2.134980665040458E-2</v>
      </c>
      <c r="T258" s="10">
        <f t="shared" si="607"/>
        <v>3487.5741166089028</v>
      </c>
      <c r="U258" s="28">
        <f t="shared" si="608"/>
        <v>8.9275284644448963E-3</v>
      </c>
      <c r="W258" s="10"/>
      <c r="X258" s="28"/>
    </row>
    <row r="259" spans="1:30" x14ac:dyDescent="0.2">
      <c r="A259" s="1" t="s">
        <v>2</v>
      </c>
      <c r="B259" s="86" t="s">
        <v>41</v>
      </c>
      <c r="C259" t="s">
        <v>62</v>
      </c>
      <c r="D259" t="s">
        <v>6</v>
      </c>
      <c r="F259" s="3">
        <f>(F255+F257)/2</f>
        <v>0.48499999999999999</v>
      </c>
      <c r="H259"/>
      <c r="I259" s="33">
        <f t="shared" ref="I259:K259" si="609">(I255+I257)/2</f>
        <v>3062.8119119608255</v>
      </c>
      <c r="J259" s="10">
        <f t="shared" si="609"/>
        <v>3227.05</v>
      </c>
      <c r="K259" s="48">
        <f t="shared" si="609"/>
        <v>5.0894187582831055E-2</v>
      </c>
      <c r="L259" s="44">
        <f t="shared" si="603"/>
        <v>1.5923588628127567</v>
      </c>
      <c r="M259" s="2">
        <f>(M255+M257)/2</f>
        <v>3.1236847991447679E-2</v>
      </c>
      <c r="Q259" s="10">
        <f t="shared" ref="Q259:R259" si="610">(Q255+Q257)/2</f>
        <v>3134.9106773996546</v>
      </c>
      <c r="R259" s="28">
        <f t="shared" si="610"/>
        <v>2.8552183139506859E-2</v>
      </c>
      <c r="T259" s="10">
        <f t="shared" ref="T259:U259" si="611">(T255+T257)/2</f>
        <v>3207.0094428384846</v>
      </c>
      <c r="U259" s="28">
        <f t="shared" si="611"/>
        <v>6.2101786961823889E-3</v>
      </c>
      <c r="W259" s="10"/>
      <c r="X259" s="28"/>
    </row>
    <row r="260" spans="1:30" x14ac:dyDescent="0.2">
      <c r="A260" s="1" t="s">
        <v>2</v>
      </c>
      <c r="B260" s="86" t="s">
        <v>41</v>
      </c>
      <c r="C260" t="s">
        <v>62</v>
      </c>
      <c r="D260" t="s">
        <v>9</v>
      </c>
      <c r="F260" s="3">
        <f>(F256+F258)/2</f>
        <v>0.72</v>
      </c>
      <c r="H260"/>
      <c r="I260" s="33">
        <f t="shared" ref="I260:J260" si="612">(I256+I258)/2</f>
        <v>3404.36087255859</v>
      </c>
      <c r="J260" s="10">
        <f t="shared" si="612"/>
        <v>3518.99</v>
      </c>
      <c r="K260" s="48">
        <f>(K256+K258)/2</f>
        <v>3.257443966632742E-2</v>
      </c>
      <c r="L260" s="44">
        <f t="shared" si="603"/>
        <v>1.7699304963722422</v>
      </c>
      <c r="M260" s="42">
        <f>(M256+M258)/2</f>
        <v>1.8583506846849229E-2</v>
      </c>
      <c r="Q260" s="10">
        <f t="shared" ref="Q260" si="613">(Q256+Q258)/2</f>
        <v>3447.2540576055799</v>
      </c>
      <c r="R260" s="28">
        <f>(R256+R258)/2</f>
        <v>2.0385378302984571E-2</v>
      </c>
      <c r="T260" s="10">
        <f t="shared" ref="T260" si="614">(T256+T258)/2</f>
        <v>3490.1472426525706</v>
      </c>
      <c r="U260" s="28">
        <f>(U256+U258)/2</f>
        <v>8.1963169396415299E-3</v>
      </c>
      <c r="W260" s="10"/>
      <c r="X260" s="28"/>
    </row>
    <row r="261" spans="1:30" x14ac:dyDescent="0.2">
      <c r="A261" s="1" t="s">
        <v>2</v>
      </c>
      <c r="B261" s="86" t="s">
        <v>41</v>
      </c>
      <c r="C261" t="s">
        <v>62</v>
      </c>
      <c r="D261" t="s">
        <v>63</v>
      </c>
      <c r="F261" s="3">
        <f>AVERAGE(F255:F258)</f>
        <v>0.60250000000000004</v>
      </c>
      <c r="H261"/>
      <c r="I261" s="33">
        <f t="shared" ref="I261:K261" si="615">AVERAGE(I255:I258)</f>
        <v>3233.5863922597077</v>
      </c>
      <c r="J261" s="10">
        <f t="shared" si="615"/>
        <v>3373.02</v>
      </c>
      <c r="K261" s="48">
        <f t="shared" si="615"/>
        <v>4.1734313624579238E-2</v>
      </c>
      <c r="L261" s="44">
        <f t="shared" si="603"/>
        <v>1.6811446795924996</v>
      </c>
      <c r="M261" s="2">
        <f>AVERAGE(M255:M258)</f>
        <v>2.4910177419148451E-2</v>
      </c>
      <c r="Q261" s="10">
        <f t="shared" ref="Q261:R261" si="616">AVERAGE(Q255:Q258)</f>
        <v>3291.0823675026172</v>
      </c>
      <c r="R261" s="28">
        <f t="shared" si="616"/>
        <v>2.4468780721245715E-2</v>
      </c>
      <c r="T261" s="10">
        <f t="shared" ref="T261:U261" si="617">AVERAGE(T255:T258)</f>
        <v>3348.5783427455276</v>
      </c>
      <c r="U261" s="28">
        <f t="shared" si="617"/>
        <v>7.2032478179119598E-3</v>
      </c>
      <c r="W261" s="10"/>
      <c r="X261" s="28"/>
    </row>
    <row r="263" spans="1:30" x14ac:dyDescent="0.2">
      <c r="A263" s="1" t="s">
        <v>2</v>
      </c>
      <c r="B263" t="s">
        <v>42</v>
      </c>
      <c r="C263" t="s">
        <v>5</v>
      </c>
      <c r="D263" t="s">
        <v>6</v>
      </c>
      <c r="E263" s="3">
        <v>23171.058400000002</v>
      </c>
      <c r="F263" s="3">
        <v>0.35</v>
      </c>
      <c r="G263">
        <v>-5.717326374E-4</v>
      </c>
      <c r="H263" s="15">
        <v>1.6447696890000001</v>
      </c>
      <c r="I263" s="33">
        <f t="shared" ref="I263:I266" si="618">-H263/G263</f>
        <v>2876.8161574258243</v>
      </c>
      <c r="J263" s="10">
        <v>3360.11</v>
      </c>
      <c r="K263" s="48">
        <f t="shared" ref="K263:K266" si="619">(J263-I263)/J263</f>
        <v>0.1438327443369937</v>
      </c>
      <c r="L263" s="44">
        <f>12*I263/$E$263</f>
        <v>1.4898669406102696</v>
      </c>
      <c r="M263" s="42">
        <f>-1/(G263*$E$263)</f>
        <v>7.5485084151614076E-2</v>
      </c>
      <c r="Q263" s="10">
        <f>(-0.1-$H263)/$G263</f>
        <v>3051.7230867464209</v>
      </c>
      <c r="R263" s="28">
        <f>($J263-Q263)/$J263</f>
        <v>9.1778814757129734E-2</v>
      </c>
      <c r="T263" s="10">
        <f>(-0.2-$H263)/$G263</f>
        <v>3226.6300160670171</v>
      </c>
      <c r="U263" s="28">
        <f>($J263-T263)/$J263</f>
        <v>3.9724885177265933E-2</v>
      </c>
      <c r="W263" s="10">
        <f>(-0.3-$H263)/$G263</f>
        <v>3401.5369453876137</v>
      </c>
      <c r="X263" s="28">
        <f>($J263-W263)/$J263</f>
        <v>-1.2329044402598013E-2</v>
      </c>
      <c r="Z263" s="10"/>
      <c r="AA263" s="28"/>
      <c r="AC263" s="10"/>
      <c r="AD263" s="28"/>
    </row>
    <row r="264" spans="1:30" x14ac:dyDescent="0.2">
      <c r="A264" s="1" t="s">
        <v>2</v>
      </c>
      <c r="B264" t="s">
        <v>42</v>
      </c>
      <c r="C264" t="s">
        <v>5</v>
      </c>
      <c r="D264" t="s">
        <v>9</v>
      </c>
      <c r="F264" s="3">
        <v>0.76</v>
      </c>
      <c r="G264">
        <v>-1.237080428E-3</v>
      </c>
      <c r="H264" s="15">
        <v>4.6486884670000004</v>
      </c>
      <c r="I264" s="33">
        <f t="shared" si="618"/>
        <v>3757.7900044183712</v>
      </c>
      <c r="J264" s="10">
        <v>3989.66</v>
      </c>
      <c r="K264" s="48">
        <f t="shared" si="619"/>
        <v>5.8117733235821777E-2</v>
      </c>
      <c r="L264" s="44">
        <f t="shared" ref="L264:L269" si="620">12*I264/$E$263</f>
        <v>1.9461122264928756</v>
      </c>
      <c r="M264" s="42">
        <f t="shared" ref="M264:M266" si="621">-1/(G264*$E$263)</f>
        <v>3.4886402912489747E-2</v>
      </c>
      <c r="Q264" s="10">
        <f t="shared" ref="Q264:Q266" si="622">(-0.1-$H264)/$G264</f>
        <v>3838.6254923434935</v>
      </c>
      <c r="R264" s="28">
        <f t="shared" ref="R264:R266" si="623">($J264-Q264)/$J264</f>
        <v>3.7856485930256291E-2</v>
      </c>
      <c r="T264" s="10">
        <f t="shared" ref="T264:T266" si="624">(-0.2-$H264)/$G264</f>
        <v>3919.4609802686173</v>
      </c>
      <c r="U264" s="28">
        <f t="shared" ref="U264:U266" si="625">($J264-T264)/$J264</f>
        <v>1.7595238624690469E-2</v>
      </c>
      <c r="W264" s="10">
        <f t="shared" ref="W264:W266" si="626">(-0.3-$H264)/$G264</f>
        <v>4000.2964681937401</v>
      </c>
      <c r="X264" s="28">
        <f t="shared" ref="X264:X266" si="627">($J264-W264)/$J264</f>
        <v>-2.6660086808751263E-3</v>
      </c>
      <c r="Z264" s="10"/>
      <c r="AA264" s="28"/>
      <c r="AC264" s="10"/>
      <c r="AD264" s="28"/>
    </row>
    <row r="265" spans="1:30" x14ac:dyDescent="0.2">
      <c r="A265" s="1" t="s">
        <v>2</v>
      </c>
      <c r="B265" t="s">
        <v>42</v>
      </c>
      <c r="C265" t="s">
        <v>8</v>
      </c>
      <c r="D265" t="s">
        <v>6</v>
      </c>
      <c r="F265" s="3">
        <v>0.39</v>
      </c>
      <c r="G265">
        <v>-5.8210483810000005E-4</v>
      </c>
      <c r="H265" s="15">
        <v>1.7289955459999999</v>
      </c>
      <c r="I265" s="33">
        <f t="shared" si="618"/>
        <v>2970.2476819183817</v>
      </c>
      <c r="J265" s="10">
        <v>3360.11</v>
      </c>
      <c r="K265" s="48">
        <f t="shared" si="619"/>
        <v>0.116026653318379</v>
      </c>
      <c r="L265" s="44">
        <f t="shared" si="620"/>
        <v>1.5382539531737824</v>
      </c>
      <c r="M265" s="42">
        <f t="shared" si="621"/>
        <v>7.4140057635029052E-2</v>
      </c>
      <c r="Q265" s="10">
        <f t="shared" si="622"/>
        <v>3142.0380424424443</v>
      </c>
      <c r="R265" s="28">
        <f t="shared" si="623"/>
        <v>6.4900243610344854E-2</v>
      </c>
      <c r="T265" s="10">
        <f t="shared" si="624"/>
        <v>3313.8284029665065</v>
      </c>
      <c r="U265" s="28">
        <f t="shared" si="625"/>
        <v>1.3773833902310833E-2</v>
      </c>
      <c r="W265" s="10">
        <f t="shared" si="626"/>
        <v>3485.6187634905691</v>
      </c>
      <c r="X265" s="28">
        <f t="shared" si="627"/>
        <v>-3.735257580572332E-2</v>
      </c>
      <c r="Z265" s="10"/>
      <c r="AA265" s="28"/>
      <c r="AC265" s="10"/>
      <c r="AD265" s="28"/>
    </row>
    <row r="266" spans="1:30" x14ac:dyDescent="0.2">
      <c r="A266" s="1" t="s">
        <v>2</v>
      </c>
      <c r="B266" t="s">
        <v>42</v>
      </c>
      <c r="C266" t="s">
        <v>8</v>
      </c>
      <c r="D266" t="s">
        <v>9</v>
      </c>
      <c r="F266" s="3">
        <v>0.78</v>
      </c>
      <c r="G266">
        <v>-1.2041828409999999E-3</v>
      </c>
      <c r="H266" s="15">
        <v>4.5106433700000004</v>
      </c>
      <c r="I266" s="33">
        <f t="shared" si="618"/>
        <v>3745.812692575978</v>
      </c>
      <c r="J266" s="10">
        <v>3989.66</v>
      </c>
      <c r="K266" s="48">
        <f t="shared" si="619"/>
        <v>6.1119821594828108E-2</v>
      </c>
      <c r="L266" s="44">
        <f t="shared" si="620"/>
        <v>1.9399093271851462</v>
      </c>
      <c r="M266" s="42">
        <f t="shared" si="621"/>
        <v>3.5839479501737284E-2</v>
      </c>
      <c r="Q266" s="10">
        <f t="shared" si="622"/>
        <v>3828.8565598320133</v>
      </c>
      <c r="R266" s="28">
        <f t="shared" si="623"/>
        <v>4.0305048592608528E-2</v>
      </c>
      <c r="T266" s="10">
        <f t="shared" si="624"/>
        <v>3911.9004270880496</v>
      </c>
      <c r="U266" s="28">
        <f t="shared" si="625"/>
        <v>1.9490275590388722E-2</v>
      </c>
      <c r="W266" s="10">
        <f t="shared" si="626"/>
        <v>3994.9442943440849</v>
      </c>
      <c r="X266" s="28">
        <f t="shared" si="627"/>
        <v>-1.3244974118308535E-3</v>
      </c>
      <c r="Z266" s="10"/>
      <c r="AA266" s="28"/>
      <c r="AC266" s="10"/>
      <c r="AD266" s="28"/>
    </row>
    <row r="267" spans="1:30" x14ac:dyDescent="0.2">
      <c r="A267" s="1" t="s">
        <v>2</v>
      </c>
      <c r="B267" t="s">
        <v>42</v>
      </c>
      <c r="C267" t="s">
        <v>62</v>
      </c>
      <c r="D267" t="s">
        <v>6</v>
      </c>
      <c r="F267" s="3">
        <f>(F263+F265)/2</f>
        <v>0.37</v>
      </c>
      <c r="H267"/>
      <c r="I267" s="33">
        <f t="shared" ref="I267:K267" si="628">(I263+I265)/2</f>
        <v>2923.531919672103</v>
      </c>
      <c r="J267" s="10">
        <f t="shared" si="628"/>
        <v>3360.11</v>
      </c>
      <c r="K267" s="48">
        <f t="shared" si="628"/>
        <v>0.12992969882768635</v>
      </c>
      <c r="L267" s="44">
        <f t="shared" si="620"/>
        <v>1.514060446892026</v>
      </c>
      <c r="M267" s="2">
        <f>(M263+M265)/2</f>
        <v>7.4812570893321564E-2</v>
      </c>
      <c r="Q267" s="10">
        <f t="shared" ref="Q267:R267" si="629">(Q263+Q265)/2</f>
        <v>3096.8805645944326</v>
      </c>
      <c r="R267" s="28">
        <f t="shared" si="629"/>
        <v>7.8339529183737294E-2</v>
      </c>
      <c r="T267" s="10">
        <f t="shared" ref="T267:U267" si="630">(T263+T265)/2</f>
        <v>3270.2292095167618</v>
      </c>
      <c r="U267" s="28">
        <f t="shared" si="630"/>
        <v>2.6749359539788381E-2</v>
      </c>
      <c r="W267" s="10">
        <f t="shared" ref="W267:X267" si="631">(W263+W265)/2</f>
        <v>3443.5778544390914</v>
      </c>
      <c r="X267" s="28">
        <f t="shared" si="631"/>
        <v>-2.4840810104160668E-2</v>
      </c>
      <c r="Z267" s="10"/>
      <c r="AA267" s="28"/>
      <c r="AC267" s="10"/>
      <c r="AD267" s="28"/>
    </row>
    <row r="268" spans="1:30" x14ac:dyDescent="0.2">
      <c r="A268" s="1" t="s">
        <v>2</v>
      </c>
      <c r="B268" t="s">
        <v>42</v>
      </c>
      <c r="C268" t="s">
        <v>62</v>
      </c>
      <c r="D268" t="s">
        <v>9</v>
      </c>
      <c r="F268" s="3">
        <f>(F264+F266)/2</f>
        <v>0.77</v>
      </c>
      <c r="H268"/>
      <c r="I268" s="33">
        <f t="shared" ref="I268:J268" si="632">(I264+I266)/2</f>
        <v>3751.8013484971743</v>
      </c>
      <c r="J268" s="10">
        <f t="shared" si="632"/>
        <v>3989.66</v>
      </c>
      <c r="K268" s="48">
        <f>(K264+K266)/2</f>
        <v>5.9618777415324939E-2</v>
      </c>
      <c r="L268" s="44">
        <f t="shared" si="620"/>
        <v>1.9430107768390108</v>
      </c>
      <c r="M268" s="42">
        <f>(M264+M266)/2</f>
        <v>3.5362941207113516E-2</v>
      </c>
      <c r="Q268" s="10">
        <f t="shared" ref="Q268" si="633">(Q264+Q266)/2</f>
        <v>3833.7410260877532</v>
      </c>
      <c r="R268" s="28">
        <f>(R264+R266)/2</f>
        <v>3.9080767261432406E-2</v>
      </c>
      <c r="T268" s="10">
        <f t="shared" ref="T268" si="634">(T264+T266)/2</f>
        <v>3915.6807036783334</v>
      </c>
      <c r="U268" s="28">
        <f>(U264+U266)/2</f>
        <v>1.8542757107539595E-2</v>
      </c>
      <c r="W268" s="10">
        <f t="shared" ref="W268" si="635">(W264+W266)/2</f>
        <v>3997.6203812689128</v>
      </c>
      <c r="X268" s="28">
        <f>(X264+X266)/2</f>
        <v>-1.9952530463529898E-3</v>
      </c>
      <c r="Z268" s="10"/>
      <c r="AA268" s="28"/>
      <c r="AC268" s="10"/>
      <c r="AD268" s="28"/>
    </row>
    <row r="269" spans="1:30" x14ac:dyDescent="0.2">
      <c r="A269" s="1" t="s">
        <v>2</v>
      </c>
      <c r="B269" t="s">
        <v>42</v>
      </c>
      <c r="C269" t="s">
        <v>62</v>
      </c>
      <c r="D269" t="s">
        <v>63</v>
      </c>
      <c r="F269" s="3">
        <f>AVERAGE(F263:F266)</f>
        <v>0.57000000000000006</v>
      </c>
      <c r="H269"/>
      <c r="I269" s="33">
        <f t="shared" ref="I269:K269" si="636">AVERAGE(I263:I266)</f>
        <v>3337.6666340846386</v>
      </c>
      <c r="J269" s="10">
        <f t="shared" si="636"/>
        <v>3674.8850000000002</v>
      </c>
      <c r="K269" s="48">
        <f t="shared" si="636"/>
        <v>9.477423812150565E-2</v>
      </c>
      <c r="L269" s="44">
        <f t="shared" si="620"/>
        <v>1.7285356118655184</v>
      </c>
      <c r="M269" s="2">
        <f>AVERAGE(M263:M266)</f>
        <v>5.508775605021754E-2</v>
      </c>
      <c r="Q269" s="10">
        <f t="shared" ref="Q269:R269" si="637">AVERAGE(Q263:Q266)</f>
        <v>3465.3107953410927</v>
      </c>
      <c r="R269" s="28">
        <f t="shared" si="637"/>
        <v>5.871014822258485E-2</v>
      </c>
      <c r="T269" s="10">
        <f t="shared" ref="T269:U269" si="638">AVERAGE(T263:T266)</f>
        <v>3592.9549565975476</v>
      </c>
      <c r="U269" s="28">
        <f t="shared" si="638"/>
        <v>2.2646058323663992E-2</v>
      </c>
      <c r="W269" s="10">
        <f t="shared" ref="W269:X269" si="639">AVERAGE(W263:W266)</f>
        <v>3720.5991178540016</v>
      </c>
      <c r="X269" s="28">
        <f t="shared" si="639"/>
        <v>-1.3418031575256829E-2</v>
      </c>
      <c r="Z269" s="10"/>
      <c r="AA269" s="28"/>
      <c r="AC269" s="10"/>
      <c r="AD269" s="28"/>
    </row>
    <row r="271" spans="1:30" x14ac:dyDescent="0.2">
      <c r="A271" s="1" t="s">
        <v>2</v>
      </c>
      <c r="B271" s="86" t="s">
        <v>43</v>
      </c>
      <c r="C271" t="s">
        <v>5</v>
      </c>
      <c r="D271" t="s">
        <v>6</v>
      </c>
      <c r="E271" s="3">
        <v>23070.137673000001</v>
      </c>
      <c r="F271" s="3">
        <v>0.44</v>
      </c>
      <c r="G271">
        <v>-1.41153799E-3</v>
      </c>
      <c r="H271" s="15">
        <v>2.8687630259999999</v>
      </c>
      <c r="I271" s="33">
        <f t="shared" ref="I271:I274" si="640">-H271/G271</f>
        <v>2032.3668553901266</v>
      </c>
      <c r="J271" s="10">
        <v>2083.8200000000002</v>
      </c>
      <c r="K271" s="48">
        <f t="shared" ref="K271:K274" si="641">(J271-I271)/J271</f>
        <v>2.4691741421943143E-2</v>
      </c>
      <c r="L271" s="44">
        <f>12*I271/$E$271</f>
        <v>1.0571416005559577</v>
      </c>
      <c r="M271" s="42">
        <f>-1/(G271*$E$271)</f>
        <v>3.0708403789802309E-2</v>
      </c>
      <c r="Q271" s="10">
        <f>(-0.1-$H271)/$G271</f>
        <v>2103.2115657050081</v>
      </c>
      <c r="R271" s="28">
        <f>($J271-Q271)/$J271</f>
        <v>-9.3057777087310351E-3</v>
      </c>
      <c r="T271" s="10">
        <f>(-0.2-$H271)/$G271</f>
        <v>2174.0562760198895</v>
      </c>
      <c r="U271" s="28">
        <f>($J271-T271)/$J271</f>
        <v>-4.330329683940521E-2</v>
      </c>
      <c r="W271" s="10">
        <f>(-0.3-$H271)/$G271</f>
        <v>2244.9009863347706</v>
      </c>
      <c r="X271" s="28">
        <f>($J271-W271)/$J271</f>
        <v>-7.7300815970079165E-2</v>
      </c>
      <c r="Z271" s="10"/>
      <c r="AA271" s="28"/>
      <c r="AC271" s="10"/>
      <c r="AD271" s="28"/>
    </row>
    <row r="272" spans="1:30" x14ac:dyDescent="0.2">
      <c r="A272" s="1" t="s">
        <v>2</v>
      </c>
      <c r="B272" s="86" t="s">
        <v>43</v>
      </c>
      <c r="C272" t="s">
        <v>5</v>
      </c>
      <c r="D272" t="s">
        <v>9</v>
      </c>
      <c r="F272" s="3">
        <v>0.39</v>
      </c>
      <c r="G272">
        <v>-1.326892844E-3</v>
      </c>
      <c r="H272" s="15">
        <v>2.6778569430000001</v>
      </c>
      <c r="I272" s="33">
        <f t="shared" si="640"/>
        <v>2018.141069272358</v>
      </c>
      <c r="J272" s="10">
        <v>2199.39</v>
      </c>
      <c r="K272" s="48">
        <f t="shared" si="641"/>
        <v>8.2408727296042039E-2</v>
      </c>
      <c r="L272" s="44">
        <f t="shared" ref="L272:L277" si="642">12*I272/$E$271</f>
        <v>1.0497420160440276</v>
      </c>
      <c r="M272" s="42">
        <f t="shared" ref="M272:M274" si="643">-1/(G272*$E$271)</f>
        <v>3.266735423102933E-2</v>
      </c>
      <c r="Q272" s="10">
        <f t="shared" ref="Q272:Q274" si="644">(-0.1-$H272)/$G272</f>
        <v>2093.5051052246085</v>
      </c>
      <c r="R272" s="28">
        <f t="shared" ref="R272:R274" si="645">($J272-Q272)/$J272</f>
        <v>4.8142846323476665E-2</v>
      </c>
      <c r="T272" s="10">
        <f t="shared" ref="T272:T274" si="646">(-0.2-$H272)/$G272</f>
        <v>2168.8691411768591</v>
      </c>
      <c r="U272" s="28">
        <f t="shared" ref="U272:U274" si="647">($J272-T272)/$J272</f>
        <v>1.3876965350911286E-2</v>
      </c>
      <c r="W272" s="10">
        <f t="shared" ref="W272:W274" si="648">(-0.3-$H272)/$G272</f>
        <v>2244.2331771291097</v>
      </c>
      <c r="X272" s="28">
        <f t="shared" ref="X272:X274" si="649">($J272-W272)/$J272</f>
        <v>-2.0388915621654093E-2</v>
      </c>
      <c r="Z272" s="10"/>
      <c r="AA272" s="28"/>
      <c r="AC272" s="10"/>
      <c r="AD272" s="28"/>
    </row>
    <row r="273" spans="1:30" x14ac:dyDescent="0.2">
      <c r="A273" s="1" t="s">
        <v>2</v>
      </c>
      <c r="B273" s="86" t="s">
        <v>43</v>
      </c>
      <c r="C273" t="s">
        <v>8</v>
      </c>
      <c r="D273" t="s">
        <v>6</v>
      </c>
      <c r="F273" s="3">
        <v>0.48</v>
      </c>
      <c r="G273">
        <v>-1.944321138E-3</v>
      </c>
      <c r="H273" s="15">
        <v>3.9763788999999998</v>
      </c>
      <c r="I273" s="33">
        <f t="shared" si="640"/>
        <v>2045.1245539048393</v>
      </c>
      <c r="J273" s="10">
        <v>2083.8200000000002</v>
      </c>
      <c r="K273" s="48">
        <f t="shared" si="641"/>
        <v>1.856947629601445E-2</v>
      </c>
      <c r="L273" s="44">
        <f t="shared" si="642"/>
        <v>1.0637775549809598</v>
      </c>
      <c r="M273" s="42">
        <f t="shared" si="643"/>
        <v>2.229368272267682E-2</v>
      </c>
      <c r="Q273" s="10">
        <f t="shared" si="644"/>
        <v>2096.5563868698732</v>
      </c>
      <c r="R273" s="28">
        <f t="shared" si="645"/>
        <v>-6.1120379254796754E-3</v>
      </c>
      <c r="T273" s="10">
        <f t="shared" si="646"/>
        <v>2147.9882198349064</v>
      </c>
      <c r="U273" s="28">
        <f t="shared" si="647"/>
        <v>-3.0793552146973473E-2</v>
      </c>
      <c r="W273" s="10">
        <f t="shared" si="648"/>
        <v>2199.4200527999401</v>
      </c>
      <c r="X273" s="28">
        <f t="shared" si="649"/>
        <v>-5.5475066368467489E-2</v>
      </c>
      <c r="Z273" s="10"/>
      <c r="AA273" s="28"/>
      <c r="AC273" s="10"/>
      <c r="AD273" s="28"/>
    </row>
    <row r="274" spans="1:30" x14ac:dyDescent="0.2">
      <c r="A274" s="1" t="s">
        <v>2</v>
      </c>
      <c r="B274" s="86" t="s">
        <v>43</v>
      </c>
      <c r="C274" t="s">
        <v>8</v>
      </c>
      <c r="D274" t="s">
        <v>9</v>
      </c>
      <c r="F274" s="3">
        <v>0.43</v>
      </c>
      <c r="G274">
        <v>-1.8340834150000001E-3</v>
      </c>
      <c r="H274" s="15">
        <v>3.7962426119999999</v>
      </c>
      <c r="I274" s="33">
        <f t="shared" si="640"/>
        <v>2069.8309471382468</v>
      </c>
      <c r="J274" s="10">
        <v>2199.39</v>
      </c>
      <c r="K274" s="48">
        <f t="shared" si="641"/>
        <v>5.8906811825894051E-2</v>
      </c>
      <c r="L274" s="44">
        <f t="shared" si="642"/>
        <v>1.0766286581257785</v>
      </c>
      <c r="M274" s="42">
        <f t="shared" si="643"/>
        <v>2.3633646216448628E-2</v>
      </c>
      <c r="Q274" s="10">
        <f t="shared" si="644"/>
        <v>2124.3540943310913</v>
      </c>
      <c r="R274" s="28">
        <f t="shared" si="645"/>
        <v>3.411668947704069E-2</v>
      </c>
      <c r="T274" s="10">
        <f t="shared" si="646"/>
        <v>2178.8772415239359</v>
      </c>
      <c r="U274" s="28">
        <f t="shared" si="647"/>
        <v>9.3265671281873332E-3</v>
      </c>
      <c r="W274" s="10">
        <f t="shared" si="648"/>
        <v>2233.4003887167805</v>
      </c>
      <c r="X274" s="28">
        <f t="shared" si="649"/>
        <v>-1.5463555220666027E-2</v>
      </c>
      <c r="Z274" s="10"/>
      <c r="AA274" s="28"/>
      <c r="AC274" s="10"/>
      <c r="AD274" s="28"/>
    </row>
    <row r="275" spans="1:30" x14ac:dyDescent="0.2">
      <c r="A275" s="1" t="s">
        <v>2</v>
      </c>
      <c r="B275" s="86" t="s">
        <v>43</v>
      </c>
      <c r="C275" t="s">
        <v>62</v>
      </c>
      <c r="D275" t="s">
        <v>6</v>
      </c>
      <c r="F275" s="3">
        <f>(F271+F273)/2</f>
        <v>0.45999999999999996</v>
      </c>
      <c r="H275"/>
      <c r="I275" s="33">
        <f t="shared" ref="I275:K275" si="650">(I271+I273)/2</f>
        <v>2038.7457046474829</v>
      </c>
      <c r="J275" s="10">
        <f t="shared" si="650"/>
        <v>2083.8200000000002</v>
      </c>
      <c r="K275" s="48">
        <f t="shared" si="650"/>
        <v>2.1630608858978797E-2</v>
      </c>
      <c r="L275" s="44">
        <f t="shared" si="642"/>
        <v>1.0604595777684587</v>
      </c>
      <c r="M275" s="2">
        <f>(M271+M273)/2</f>
        <v>2.6501043256239566E-2</v>
      </c>
      <c r="Q275" s="10">
        <f t="shared" ref="Q275:R275" si="651">(Q271+Q273)/2</f>
        <v>2099.8839762874404</v>
      </c>
      <c r="R275" s="28">
        <f t="shared" si="651"/>
        <v>-7.7089078171053548E-3</v>
      </c>
      <c r="T275" s="10">
        <f t="shared" ref="T275:U275" si="652">(T271+T273)/2</f>
        <v>2161.022247927398</v>
      </c>
      <c r="U275" s="28">
        <f t="shared" si="652"/>
        <v>-3.704842449318934E-2</v>
      </c>
      <c r="W275" s="10">
        <f t="shared" ref="W275:X275" si="653">(W271+W273)/2</f>
        <v>2222.1605195673555</v>
      </c>
      <c r="X275" s="28">
        <f t="shared" si="653"/>
        <v>-6.6387941169273323E-2</v>
      </c>
      <c r="Z275" s="10"/>
      <c r="AA275" s="28"/>
      <c r="AC275" s="10"/>
      <c r="AD275" s="28"/>
    </row>
    <row r="276" spans="1:30" x14ac:dyDescent="0.2">
      <c r="A276" s="1" t="s">
        <v>2</v>
      </c>
      <c r="B276" s="86" t="s">
        <v>43</v>
      </c>
      <c r="C276" t="s">
        <v>62</v>
      </c>
      <c r="D276" t="s">
        <v>9</v>
      </c>
      <c r="F276" s="3">
        <f>(F272+F274)/2</f>
        <v>0.41000000000000003</v>
      </c>
      <c r="H276"/>
      <c r="I276" s="33">
        <f t="shared" ref="I276:J276" si="654">(I272+I274)/2</f>
        <v>2043.9860082053024</v>
      </c>
      <c r="J276" s="10">
        <f t="shared" si="654"/>
        <v>2199.39</v>
      </c>
      <c r="K276" s="48">
        <f>(K272+K274)/2</f>
        <v>7.0657769560968045E-2</v>
      </c>
      <c r="L276" s="44">
        <f t="shared" si="642"/>
        <v>1.0631853370849031</v>
      </c>
      <c r="M276" s="42">
        <f>(M272+M274)/2</f>
        <v>2.8150500223738981E-2</v>
      </c>
      <c r="Q276" s="10">
        <f t="shared" ref="Q276" si="655">(Q272+Q274)/2</f>
        <v>2108.9295997778499</v>
      </c>
      <c r="R276" s="28">
        <f>(R272+R274)/2</f>
        <v>4.1129767900258678E-2</v>
      </c>
      <c r="T276" s="10">
        <f t="shared" ref="T276" si="656">(T272+T274)/2</f>
        <v>2173.8731913503975</v>
      </c>
      <c r="U276" s="28">
        <f>(U272+U274)/2</f>
        <v>1.160176623954931E-2</v>
      </c>
      <c r="W276" s="10">
        <f t="shared" ref="W276" si="657">(W272+W274)/2</f>
        <v>2238.8167829229451</v>
      </c>
      <c r="X276" s="28">
        <f>(X272+X274)/2</f>
        <v>-1.792623542116006E-2</v>
      </c>
      <c r="Z276" s="10"/>
      <c r="AA276" s="28"/>
      <c r="AC276" s="10"/>
      <c r="AD276" s="28"/>
    </row>
    <row r="277" spans="1:30" x14ac:dyDescent="0.2">
      <c r="A277" s="1" t="s">
        <v>2</v>
      </c>
      <c r="B277" s="86" t="s">
        <v>43</v>
      </c>
      <c r="C277" t="s">
        <v>62</v>
      </c>
      <c r="D277" t="s">
        <v>63</v>
      </c>
      <c r="F277" s="3">
        <f>AVERAGE(F271:F274)</f>
        <v>0.435</v>
      </c>
      <c r="H277"/>
      <c r="I277" s="33">
        <f t="shared" ref="I277:K277" si="658">AVERAGE(I271:I274)</f>
        <v>2041.3658564263928</v>
      </c>
      <c r="J277" s="10">
        <f t="shared" si="658"/>
        <v>2141.605</v>
      </c>
      <c r="K277" s="48">
        <f t="shared" si="658"/>
        <v>4.6144189209973423E-2</v>
      </c>
      <c r="L277" s="44">
        <f t="shared" si="642"/>
        <v>1.061822457426681</v>
      </c>
      <c r="M277" s="2">
        <f>AVERAGE(M271:M274)</f>
        <v>2.7325771739989273E-2</v>
      </c>
      <c r="N277" s="1" t="s">
        <v>77</v>
      </c>
      <c r="Q277" s="10">
        <f t="shared" ref="Q277:R277" si="659">AVERAGE(Q271:Q274)</f>
        <v>2104.4067880326452</v>
      </c>
      <c r="R277" s="28">
        <f t="shared" si="659"/>
        <v>1.6710430041576664E-2</v>
      </c>
      <c r="T277" s="10">
        <f t="shared" ref="T277:U277" si="660">AVERAGE(T271:T274)</f>
        <v>2167.447719638898</v>
      </c>
      <c r="U277" s="28">
        <f t="shared" si="660"/>
        <v>-1.2723329126820018E-2</v>
      </c>
      <c r="W277" s="10">
        <f t="shared" ref="W277:X277" si="661">AVERAGE(W271:W274)</f>
        <v>2230.4886512451503</v>
      </c>
      <c r="X277" s="28">
        <f t="shared" si="661"/>
        <v>-4.2157088295216694E-2</v>
      </c>
      <c r="Z277" s="10"/>
      <c r="AA277" s="28"/>
      <c r="AC277" s="10"/>
      <c r="AD277" s="28"/>
    </row>
    <row r="279" spans="1:30" x14ac:dyDescent="0.2">
      <c r="A279" s="1" t="s">
        <v>2</v>
      </c>
      <c r="B279" s="86" t="s">
        <v>44</v>
      </c>
      <c r="C279" t="s">
        <v>5</v>
      </c>
      <c r="D279" t="s">
        <v>6</v>
      </c>
      <c r="E279" s="3">
        <v>23119.310304999999</v>
      </c>
      <c r="F279" s="18">
        <v>0.16</v>
      </c>
      <c r="G279">
        <v>-4.3319520579999998E-3</v>
      </c>
      <c r="H279" s="15">
        <v>0.97722318210000003</v>
      </c>
      <c r="I279" s="33">
        <f t="shared" ref="I279:I282" si="662">-H279/G279</f>
        <v>225.58494854422972</v>
      </c>
      <c r="J279" s="10">
        <v>240.77</v>
      </c>
      <c r="K279" s="48">
        <f t="shared" ref="K279:K282" si="663">(J279-I279)/J279</f>
        <v>6.3068702312457078E-2</v>
      </c>
      <c r="L279" s="44">
        <f>12*I279/$E$279</f>
        <v>0.11708910632793881</v>
      </c>
      <c r="M279" s="42">
        <f>-1/(G279*$E$279)</f>
        <v>9.9848486057811832E-3</v>
      </c>
      <c r="Q279" s="10">
        <f>(-0.1-$H279)/$G279</f>
        <v>248.6692298707799</v>
      </c>
      <c r="R279" s="28">
        <f>($J279-Q279)/$J279</f>
        <v>-3.2808198159155588E-2</v>
      </c>
      <c r="T279" s="10">
        <f>(-0.2-$H279)/$G279</f>
        <v>271.75351119733011</v>
      </c>
      <c r="U279" s="28">
        <f>($J279-T279)/$J279</f>
        <v>-0.12868509863076838</v>
      </c>
      <c r="W279" s="10"/>
      <c r="X279" s="28"/>
      <c r="Z279" s="10"/>
      <c r="AA279" s="28"/>
      <c r="AC279" s="10"/>
      <c r="AD279" s="28"/>
    </row>
    <row r="280" spans="1:30" x14ac:dyDescent="0.2">
      <c r="A280" s="1" t="s">
        <v>2</v>
      </c>
      <c r="B280" s="86" t="s">
        <v>44</v>
      </c>
      <c r="C280" t="s">
        <v>5</v>
      </c>
      <c r="D280" t="s">
        <v>9</v>
      </c>
      <c r="F280" s="3">
        <v>0.54</v>
      </c>
      <c r="G280">
        <v>-1.882095089E-2</v>
      </c>
      <c r="H280" s="15">
        <v>4.98451691</v>
      </c>
      <c r="I280" s="33">
        <f t="shared" si="662"/>
        <v>264.83873950536616</v>
      </c>
      <c r="J280" s="10">
        <v>275.7</v>
      </c>
      <c r="K280" s="48">
        <f t="shared" si="663"/>
        <v>3.9395213981261612E-2</v>
      </c>
      <c r="L280" s="44">
        <f t="shared" ref="L280:L285" si="664">12*I280/$E$279</f>
        <v>0.13746365406830824</v>
      </c>
      <c r="M280" s="42">
        <f t="shared" ref="M280:M282" si="665">-1/(G280*$E$279)</f>
        <v>2.2981774788867868E-3</v>
      </c>
      <c r="Q280" s="10">
        <f t="shared" ref="Q280:Q282" si="666">(-0.1-$H280)/$G280</f>
        <v>270.15196733240077</v>
      </c>
      <c r="R280" s="28">
        <f t="shared" ref="R280:R282" si="667">($J280-Q280)/$J280</f>
        <v>2.0123440941600349E-2</v>
      </c>
      <c r="T280" s="10">
        <f t="shared" ref="T280:T282" si="668">(-0.2-$H280)/$G280</f>
        <v>275.46519515943544</v>
      </c>
      <c r="U280" s="28">
        <f t="shared" ref="U280:U282" si="669">($J280-T280)/$J280</f>
        <v>8.5166790193888281E-4</v>
      </c>
      <c r="W280" s="10"/>
      <c r="X280" s="28"/>
      <c r="Z280" s="10"/>
      <c r="AA280" s="28"/>
      <c r="AC280" s="10"/>
      <c r="AD280" s="28"/>
    </row>
    <row r="281" spans="1:30" x14ac:dyDescent="0.2">
      <c r="A281" s="1" t="s">
        <v>2</v>
      </c>
      <c r="B281" s="86" t="s">
        <v>44</v>
      </c>
      <c r="C281" t="s">
        <v>8</v>
      </c>
      <c r="D281" t="s">
        <v>6</v>
      </c>
      <c r="F281" s="18">
        <v>0.19</v>
      </c>
      <c r="G281">
        <v>-5.177214411E-3</v>
      </c>
      <c r="H281" s="15">
        <v>1.1631246159999999</v>
      </c>
      <c r="I281" s="33">
        <f t="shared" si="662"/>
        <v>224.66224569118003</v>
      </c>
      <c r="J281" s="10">
        <v>240.77</v>
      </c>
      <c r="K281" s="48">
        <f t="shared" si="663"/>
        <v>6.6901002237903295E-2</v>
      </c>
      <c r="L281" s="44">
        <f t="shared" si="664"/>
        <v>0.11661018052563227</v>
      </c>
      <c r="M281" s="42">
        <f t="shared" si="665"/>
        <v>8.3546637308918332E-3</v>
      </c>
      <c r="Q281" s="10">
        <f t="shared" si="666"/>
        <v>243.97765202002179</v>
      </c>
      <c r="R281" s="28">
        <f t="shared" si="667"/>
        <v>-1.3322473813273176E-2</v>
      </c>
      <c r="T281" s="10">
        <f t="shared" si="668"/>
        <v>263.2930583488635</v>
      </c>
      <c r="U281" s="28">
        <f t="shared" si="669"/>
        <v>-9.3545949864449418E-2</v>
      </c>
      <c r="W281" s="10"/>
      <c r="X281" s="28"/>
      <c r="Z281" s="10"/>
      <c r="AA281" s="28"/>
      <c r="AC281" s="10"/>
      <c r="AD281" s="28"/>
    </row>
    <row r="282" spans="1:30" x14ac:dyDescent="0.2">
      <c r="A282" s="1" t="s">
        <v>2</v>
      </c>
      <c r="B282" s="86" t="s">
        <v>44</v>
      </c>
      <c r="C282" t="s">
        <v>8</v>
      </c>
      <c r="D282" t="s">
        <v>9</v>
      </c>
      <c r="F282" s="3">
        <v>0.56999999999999995</v>
      </c>
      <c r="G282">
        <v>-2.0798002449999999E-2</v>
      </c>
      <c r="H282" s="15">
        <v>5.5403880030000003</v>
      </c>
      <c r="I282" s="33">
        <f t="shared" si="662"/>
        <v>266.3903909194895</v>
      </c>
      <c r="J282" s="10">
        <v>275.7</v>
      </c>
      <c r="K282" s="48">
        <f t="shared" si="663"/>
        <v>3.3767171129889313E-2</v>
      </c>
      <c r="L282" s="44">
        <f t="shared" si="664"/>
        <v>0.13826903349891578</v>
      </c>
      <c r="M282" s="42">
        <f t="shared" si="665"/>
        <v>2.0797134518383627E-3</v>
      </c>
      <c r="Q282" s="10">
        <f t="shared" si="666"/>
        <v>271.19854498334286</v>
      </c>
      <c r="R282" s="28">
        <f t="shared" si="667"/>
        <v>1.6327366763355576E-2</v>
      </c>
      <c r="T282" s="10">
        <f t="shared" si="668"/>
        <v>276.00669904719626</v>
      </c>
      <c r="U282" s="28">
        <f t="shared" si="669"/>
        <v>-1.1124376031783655E-3</v>
      </c>
      <c r="W282" s="10"/>
      <c r="X282" s="28"/>
      <c r="Z282" s="10"/>
      <c r="AA282" s="28"/>
      <c r="AC282" s="10"/>
      <c r="AD282" s="28"/>
    </row>
    <row r="283" spans="1:30" x14ac:dyDescent="0.2">
      <c r="A283" s="1" t="s">
        <v>2</v>
      </c>
      <c r="B283" s="86" t="s">
        <v>44</v>
      </c>
      <c r="C283" t="s">
        <v>62</v>
      </c>
      <c r="D283" t="s">
        <v>6</v>
      </c>
      <c r="F283" s="18">
        <f>(F279+F281)/2</f>
        <v>0.17499999999999999</v>
      </c>
      <c r="H283"/>
      <c r="I283" s="33">
        <f t="shared" ref="I283:K283" si="670">(I279+I281)/2</f>
        <v>225.12359711770489</v>
      </c>
      <c r="J283" s="10">
        <f t="shared" si="670"/>
        <v>240.77</v>
      </c>
      <c r="K283" s="48">
        <f t="shared" si="670"/>
        <v>6.4984852275180194E-2</v>
      </c>
      <c r="L283" s="44">
        <f t="shared" si="664"/>
        <v>0.11684964342678555</v>
      </c>
      <c r="M283" s="2">
        <f>(M279+M281)/2</f>
        <v>9.1697561683365091E-3</v>
      </c>
      <c r="Q283" s="10">
        <f t="shared" ref="Q283:R283" si="671">(Q279+Q281)/2</f>
        <v>246.32344094540085</v>
      </c>
      <c r="R283" s="28">
        <f t="shared" si="671"/>
        <v>-2.306533598621438E-2</v>
      </c>
      <c r="T283" s="10">
        <f t="shared" ref="T283:U283" si="672">(T279+T281)/2</f>
        <v>267.5232847730968</v>
      </c>
      <c r="U283" s="28">
        <f t="shared" si="672"/>
        <v>-0.1111155242476089</v>
      </c>
      <c r="W283" s="10"/>
      <c r="X283" s="28"/>
      <c r="Z283" s="10"/>
      <c r="AA283" s="28"/>
      <c r="AC283" s="10"/>
      <c r="AD283" s="28"/>
    </row>
    <row r="284" spans="1:30" x14ac:dyDescent="0.2">
      <c r="A284" s="1" t="s">
        <v>2</v>
      </c>
      <c r="B284" s="86" t="s">
        <v>44</v>
      </c>
      <c r="C284" t="s">
        <v>62</v>
      </c>
      <c r="D284" t="s">
        <v>9</v>
      </c>
      <c r="F284" s="3">
        <f>(F280+F282)/2</f>
        <v>0.55499999999999994</v>
      </c>
      <c r="H284"/>
      <c r="I284" s="33">
        <f t="shared" ref="I284:J284" si="673">(I280+I282)/2</f>
        <v>265.61456521242781</v>
      </c>
      <c r="J284" s="10">
        <f t="shared" si="673"/>
        <v>275.7</v>
      </c>
      <c r="K284" s="48">
        <f>(K280+K282)/2</f>
        <v>3.6581192555575459E-2</v>
      </c>
      <c r="L284" s="44">
        <f t="shared" si="664"/>
        <v>0.13786634378361201</v>
      </c>
      <c r="M284" s="42">
        <f>(M280+M282)/2</f>
        <v>2.1889454653625747E-3</v>
      </c>
      <c r="Q284" s="10">
        <f t="shared" ref="Q284" si="674">(Q280+Q282)/2</f>
        <v>270.67525615787179</v>
      </c>
      <c r="R284" s="28">
        <f>(R280+R282)/2</f>
        <v>1.8225403852477964E-2</v>
      </c>
      <c r="T284" s="10">
        <f t="shared" ref="T284" si="675">(T280+T282)/2</f>
        <v>275.73594710331588</v>
      </c>
      <c r="U284" s="28">
        <f>(U280+U282)/2</f>
        <v>-1.3038485061974136E-4</v>
      </c>
      <c r="W284" s="10"/>
      <c r="X284" s="28"/>
      <c r="Z284" s="10"/>
      <c r="AA284" s="28"/>
      <c r="AC284" s="10"/>
      <c r="AD284" s="28"/>
    </row>
    <row r="285" spans="1:30" x14ac:dyDescent="0.2">
      <c r="A285" s="1" t="s">
        <v>2</v>
      </c>
      <c r="B285" s="86" t="s">
        <v>44</v>
      </c>
      <c r="C285" t="s">
        <v>62</v>
      </c>
      <c r="D285" t="s">
        <v>63</v>
      </c>
      <c r="F285" s="3">
        <f>AVERAGE(F279:F282)</f>
        <v>0.36499999999999999</v>
      </c>
      <c r="H285"/>
      <c r="I285" s="33">
        <f t="shared" ref="I285:K285" si="676">AVERAGE(I279:I282)</f>
        <v>245.36908116506635</v>
      </c>
      <c r="J285" s="10">
        <f t="shared" si="676"/>
        <v>258.23500000000001</v>
      </c>
      <c r="K285" s="48">
        <f t="shared" si="676"/>
        <v>5.0783022415377826E-2</v>
      </c>
      <c r="L285" s="44">
        <f t="shared" si="664"/>
        <v>0.12735799360519878</v>
      </c>
      <c r="M285" s="2">
        <f>AVERAGE(M279:M282)</f>
        <v>5.6793508168495408E-3</v>
      </c>
      <c r="Q285" s="10">
        <f t="shared" ref="Q285:R285" si="677">AVERAGE(Q279:Q282)</f>
        <v>258.49934855163633</v>
      </c>
      <c r="R285" s="28">
        <f t="shared" si="677"/>
        <v>-2.4199660668682097E-3</v>
      </c>
      <c r="T285" s="10">
        <f t="shared" ref="T285:U285" si="678">AVERAGE(T279:T282)</f>
        <v>271.62961593820631</v>
      </c>
      <c r="U285" s="28">
        <f t="shared" si="678"/>
        <v>-5.5622954549114319E-2</v>
      </c>
      <c r="W285" s="10"/>
      <c r="X285" s="28"/>
      <c r="Z285" s="10"/>
      <c r="AA285" s="28"/>
      <c r="AC285" s="10"/>
      <c r="AD285" s="28"/>
    </row>
    <row r="287" spans="1:30" x14ac:dyDescent="0.2">
      <c r="A287" s="1" t="s">
        <v>2</v>
      </c>
      <c r="B287" s="86" t="s">
        <v>45</v>
      </c>
      <c r="C287" t="s">
        <v>5</v>
      </c>
      <c r="D287" t="s">
        <v>6</v>
      </c>
      <c r="E287" s="3">
        <v>23119.906040000002</v>
      </c>
      <c r="F287" s="3">
        <v>0.28999999999999998</v>
      </c>
      <c r="G287">
        <v>-1.6123895410000001E-3</v>
      </c>
      <c r="H287" s="15">
        <v>1.8644837599999999</v>
      </c>
      <c r="I287" s="33">
        <f t="shared" ref="I287:I290" si="679">-H287/G287</f>
        <v>1156.3482102740827</v>
      </c>
      <c r="J287" s="10">
        <v>1220.95</v>
      </c>
      <c r="K287" s="48">
        <f t="shared" ref="K287:K290" si="680">(J287-I287)/J287</f>
        <v>5.2911085405559062E-2</v>
      </c>
      <c r="L287" s="44">
        <f>12*I287/$E$287</f>
        <v>0.60018317112888198</v>
      </c>
      <c r="M287" s="42">
        <f>-1/(G287*$E$287)</f>
        <v>2.6825261412167067E-2</v>
      </c>
      <c r="Q287" s="10">
        <f>(-0.1-$H287)/$G287</f>
        <v>1218.3679626088569</v>
      </c>
      <c r="R287" s="28">
        <f>($J287-Q287)/$J287</f>
        <v>2.1147773382555416E-3</v>
      </c>
      <c r="T287" s="10">
        <f>(-0.2-$H287)/$G287</f>
        <v>1280.3877149436307</v>
      </c>
      <c r="U287" s="28">
        <f>($J287-T287)/$J287</f>
        <v>-4.8681530729047608E-2</v>
      </c>
      <c r="W287" s="10"/>
      <c r="X287" s="28"/>
      <c r="Z287" s="10"/>
      <c r="AA287" s="28"/>
      <c r="AC287" s="10"/>
      <c r="AD287" s="28"/>
    </row>
    <row r="288" spans="1:30" x14ac:dyDescent="0.2">
      <c r="A288" s="1" t="s">
        <v>2</v>
      </c>
      <c r="B288" s="86" t="s">
        <v>45</v>
      </c>
      <c r="C288" t="s">
        <v>5</v>
      </c>
      <c r="D288" t="s">
        <v>9</v>
      </c>
      <c r="F288" s="3">
        <v>0.56000000000000005</v>
      </c>
      <c r="G288">
        <v>-3.3536830569999999E-3</v>
      </c>
      <c r="H288" s="15">
        <v>4.5472900740000002</v>
      </c>
      <c r="I288" s="33">
        <f t="shared" si="679"/>
        <v>1355.9093082778454</v>
      </c>
      <c r="J288" s="10">
        <v>1417.27</v>
      </c>
      <c r="K288" s="48">
        <f t="shared" si="680"/>
        <v>4.3294990878346803E-2</v>
      </c>
      <c r="L288" s="44">
        <f t="shared" ref="L288:L293" si="681">12*I288/$E$287</f>
        <v>0.70376201664417071</v>
      </c>
      <c r="M288" s="42">
        <f t="shared" ref="M288:M290" si="682">-1/(G288*$E$287)</f>
        <v>1.2897095581316012E-2</v>
      </c>
      <c r="Q288" s="10">
        <f t="shared" ref="Q288:Q290" si="683">(-0.1-$H288)/$G288</f>
        <v>1385.727272080738</v>
      </c>
      <c r="R288" s="28">
        <f t="shared" ref="R288:R290" si="684">($J288-Q288)/$J288</f>
        <v>2.2255976574161597E-2</v>
      </c>
      <c r="T288" s="10">
        <f t="shared" ref="T288:T290" si="685">(-0.2-$H288)/$G288</f>
        <v>1415.5452358836305</v>
      </c>
      <c r="U288" s="28">
        <f t="shared" ref="U288:U290" si="686">($J288-T288)/$J288</f>
        <v>1.2169622699763931E-3</v>
      </c>
      <c r="W288" s="10"/>
      <c r="X288" s="28"/>
      <c r="Z288" s="10"/>
      <c r="AA288" s="28"/>
      <c r="AC288" s="10"/>
      <c r="AD288" s="28"/>
    </row>
    <row r="289" spans="1:30" x14ac:dyDescent="0.2">
      <c r="A289" s="1" t="s">
        <v>2</v>
      </c>
      <c r="B289" s="86" t="s">
        <v>45</v>
      </c>
      <c r="C289" t="s">
        <v>8</v>
      </c>
      <c r="D289" t="s">
        <v>6</v>
      </c>
      <c r="F289" s="3">
        <v>0.28999999999999998</v>
      </c>
      <c r="G289">
        <v>-1.642527578E-3</v>
      </c>
      <c r="H289" s="15">
        <v>1.893649176</v>
      </c>
      <c r="I289" s="33">
        <f t="shared" si="679"/>
        <v>1152.8872947788034</v>
      </c>
      <c r="J289" s="10">
        <v>1220.95</v>
      </c>
      <c r="K289" s="48">
        <f t="shared" si="680"/>
        <v>5.5745694108027898E-2</v>
      </c>
      <c r="L289" s="44">
        <f t="shared" si="681"/>
        <v>0.59838684090714589</v>
      </c>
      <c r="M289" s="42">
        <f t="shared" si="682"/>
        <v>2.6333056147669183E-2</v>
      </c>
      <c r="Q289" s="10">
        <f t="shared" si="683"/>
        <v>1213.769073166819</v>
      </c>
      <c r="R289" s="28">
        <f t="shared" si="684"/>
        <v>5.8814258021876792E-3</v>
      </c>
      <c r="T289" s="10">
        <f t="shared" si="685"/>
        <v>1274.6508515548346</v>
      </c>
      <c r="U289" s="28">
        <f t="shared" si="686"/>
        <v>-4.3982842503652538E-2</v>
      </c>
      <c r="W289" s="10"/>
      <c r="X289" s="28"/>
      <c r="Z289" s="10"/>
      <c r="AA289" s="28"/>
      <c r="AC289" s="10"/>
      <c r="AD289" s="28"/>
    </row>
    <row r="290" spans="1:30" x14ac:dyDescent="0.2">
      <c r="A290" s="1" t="s">
        <v>2</v>
      </c>
      <c r="B290" s="86" t="s">
        <v>45</v>
      </c>
      <c r="C290" t="s">
        <v>8</v>
      </c>
      <c r="D290" t="s">
        <v>9</v>
      </c>
      <c r="F290" s="3">
        <v>0.56000000000000005</v>
      </c>
      <c r="G290">
        <v>-3.3523191159999998E-3</v>
      </c>
      <c r="H290" s="15">
        <v>4.5460792039999998</v>
      </c>
      <c r="I290" s="33">
        <f t="shared" si="679"/>
        <v>1356.0997765106561</v>
      </c>
      <c r="J290" s="10">
        <v>1417.27</v>
      </c>
      <c r="K290" s="48">
        <f t="shared" si="680"/>
        <v>4.3160599948735195E-2</v>
      </c>
      <c r="L290" s="44">
        <f t="shared" si="681"/>
        <v>0.70386087599030189</v>
      </c>
      <c r="M290" s="42">
        <f t="shared" si="682"/>
        <v>1.2902342956889632E-2</v>
      </c>
      <c r="Q290" s="10">
        <f t="shared" si="683"/>
        <v>1385.9298721965704</v>
      </c>
      <c r="R290" s="28">
        <f t="shared" si="684"/>
        <v>2.211302560798549E-2</v>
      </c>
      <c r="T290" s="10">
        <f t="shared" si="685"/>
        <v>1415.7599678824849</v>
      </c>
      <c r="U290" s="28">
        <f t="shared" si="686"/>
        <v>1.065451267235628E-3</v>
      </c>
      <c r="W290" s="10"/>
      <c r="X290" s="28"/>
      <c r="Z290" s="10"/>
      <c r="AA290" s="28"/>
      <c r="AC290" s="10"/>
      <c r="AD290" s="28"/>
    </row>
    <row r="291" spans="1:30" x14ac:dyDescent="0.2">
      <c r="A291" s="1" t="s">
        <v>2</v>
      </c>
      <c r="B291" s="86" t="s">
        <v>45</v>
      </c>
      <c r="C291" t="s">
        <v>62</v>
      </c>
      <c r="D291" t="s">
        <v>6</v>
      </c>
      <c r="F291" s="3">
        <f>(F287+F289)/2</f>
        <v>0.28999999999999998</v>
      </c>
      <c r="H291"/>
      <c r="I291" s="33">
        <f t="shared" ref="I291:K291" si="687">(I287+I289)/2</f>
        <v>1154.6177525264429</v>
      </c>
      <c r="J291" s="10">
        <f t="shared" si="687"/>
        <v>1220.95</v>
      </c>
      <c r="K291" s="48">
        <f t="shared" si="687"/>
        <v>5.432838975679348E-2</v>
      </c>
      <c r="L291" s="44">
        <f t="shared" si="681"/>
        <v>0.59928500601801382</v>
      </c>
      <c r="M291" s="2">
        <f>(M287+M289)/2</f>
        <v>2.6579158779918125E-2</v>
      </c>
      <c r="Q291" s="10">
        <f t="shared" ref="Q291:R291" si="688">(Q287+Q289)/2</f>
        <v>1216.068517887838</v>
      </c>
      <c r="R291" s="28">
        <f t="shared" si="688"/>
        <v>3.9981015702216099E-3</v>
      </c>
      <c r="T291" s="10">
        <f t="shared" ref="T291:U291" si="689">(T287+T289)/2</f>
        <v>1277.5192832492326</v>
      </c>
      <c r="U291" s="28">
        <f t="shared" si="689"/>
        <v>-4.6332186616350073E-2</v>
      </c>
      <c r="W291" s="10"/>
      <c r="X291" s="28"/>
      <c r="Z291" s="10"/>
      <c r="AA291" s="28"/>
      <c r="AC291" s="10"/>
      <c r="AD291" s="28"/>
    </row>
    <row r="292" spans="1:30" x14ac:dyDescent="0.2">
      <c r="A292" s="1" t="s">
        <v>2</v>
      </c>
      <c r="B292" s="86" t="s">
        <v>45</v>
      </c>
      <c r="C292" t="s">
        <v>62</v>
      </c>
      <c r="D292" t="s">
        <v>9</v>
      </c>
      <c r="F292" s="3">
        <f>(F288+F290)/2</f>
        <v>0.56000000000000005</v>
      </c>
      <c r="H292"/>
      <c r="I292" s="33">
        <f t="shared" ref="I292:J292" si="690">(I288+I290)/2</f>
        <v>1356.0045423942506</v>
      </c>
      <c r="J292" s="10">
        <f t="shared" si="690"/>
        <v>1417.27</v>
      </c>
      <c r="K292" s="48">
        <f>(K288+K290)/2</f>
        <v>4.3227795413540999E-2</v>
      </c>
      <c r="L292" s="44">
        <f t="shared" si="681"/>
        <v>0.70381144631723624</v>
      </c>
      <c r="M292" s="42">
        <f>(M288+M290)/2</f>
        <v>1.2899719269102822E-2</v>
      </c>
      <c r="Q292" s="10">
        <f t="shared" ref="Q292" si="691">(Q288+Q290)/2</f>
        <v>1385.8285721386542</v>
      </c>
      <c r="R292" s="28">
        <f>(R288+R290)/2</f>
        <v>2.2184501091073543E-2</v>
      </c>
      <c r="T292" s="10">
        <f t="shared" ref="T292" si="692">(T288+T290)/2</f>
        <v>1415.6526018830577</v>
      </c>
      <c r="U292" s="28">
        <f>(U288+U290)/2</f>
        <v>1.1412067686060105E-3</v>
      </c>
      <c r="W292" s="10"/>
      <c r="X292" s="28"/>
      <c r="Z292" s="10"/>
      <c r="AA292" s="28"/>
      <c r="AC292" s="10"/>
      <c r="AD292" s="28"/>
    </row>
    <row r="293" spans="1:30" x14ac:dyDescent="0.2">
      <c r="A293" s="1" t="s">
        <v>2</v>
      </c>
      <c r="B293" s="86" t="s">
        <v>45</v>
      </c>
      <c r="C293" t="s">
        <v>62</v>
      </c>
      <c r="D293" t="s">
        <v>63</v>
      </c>
      <c r="F293" s="3">
        <f>AVERAGE(F287:F290)</f>
        <v>0.42500000000000004</v>
      </c>
      <c r="H293"/>
      <c r="I293" s="33">
        <f t="shared" ref="I293:K293" si="693">AVERAGE(I287:I290)</f>
        <v>1255.3111474603468</v>
      </c>
      <c r="J293" s="10">
        <f t="shared" si="693"/>
        <v>1319.1100000000001</v>
      </c>
      <c r="K293" s="48">
        <f t="shared" si="693"/>
        <v>4.8778092585167243E-2</v>
      </c>
      <c r="L293" s="44">
        <f t="shared" si="681"/>
        <v>0.65154822616762509</v>
      </c>
      <c r="M293" s="2">
        <f>AVERAGE(M287:M290)</f>
        <v>1.9739439024510474E-2</v>
      </c>
      <c r="Q293" s="10">
        <f t="shared" ref="Q293:R293" si="694">AVERAGE(Q287:Q290)</f>
        <v>1300.9485450132461</v>
      </c>
      <c r="R293" s="28">
        <f t="shared" si="694"/>
        <v>1.3091301330647577E-2</v>
      </c>
      <c r="T293" s="10">
        <f t="shared" ref="T293:U293" si="695">AVERAGE(T287:T290)</f>
        <v>1346.5859425661451</v>
      </c>
      <c r="U293" s="28">
        <f t="shared" si="695"/>
        <v>-2.2595489923872031E-2</v>
      </c>
      <c r="W293" s="10"/>
      <c r="X293" s="28"/>
      <c r="Z293" s="10"/>
      <c r="AA293" s="28"/>
      <c r="AC293" s="10"/>
      <c r="AD293" s="28"/>
    </row>
    <row r="295" spans="1:30" x14ac:dyDescent="0.2">
      <c r="A295" s="1" t="s">
        <v>2</v>
      </c>
      <c r="B295" s="86" t="s">
        <v>46</v>
      </c>
      <c r="C295" t="s">
        <v>5</v>
      </c>
      <c r="D295" t="s">
        <v>6</v>
      </c>
      <c r="E295" s="3">
        <v>23981.757576</v>
      </c>
      <c r="F295" s="5" t="s">
        <v>10</v>
      </c>
      <c r="G295" s="2" t="s">
        <v>10</v>
      </c>
      <c r="H295" s="2" t="s">
        <v>10</v>
      </c>
      <c r="I295" s="34" t="s">
        <v>10</v>
      </c>
      <c r="J295" s="19" t="s">
        <v>10</v>
      </c>
      <c r="K295" s="50" t="s">
        <v>10</v>
      </c>
      <c r="L295" s="44"/>
      <c r="M295" s="42"/>
    </row>
    <row r="296" spans="1:30" x14ac:dyDescent="0.2">
      <c r="A296" s="1" t="s">
        <v>2</v>
      </c>
      <c r="B296" s="86" t="s">
        <v>46</v>
      </c>
      <c r="C296" t="s">
        <v>5</v>
      </c>
      <c r="D296" t="s">
        <v>9</v>
      </c>
      <c r="F296" s="5" t="s">
        <v>10</v>
      </c>
      <c r="G296" s="2" t="s">
        <v>10</v>
      </c>
      <c r="H296" s="2" t="s">
        <v>10</v>
      </c>
      <c r="I296" s="34" t="s">
        <v>10</v>
      </c>
      <c r="J296" s="19" t="s">
        <v>10</v>
      </c>
      <c r="K296" s="50" t="s">
        <v>10</v>
      </c>
      <c r="L296" s="44"/>
      <c r="M296" s="42"/>
    </row>
    <row r="297" spans="1:30" x14ac:dyDescent="0.2">
      <c r="A297" s="1" t="s">
        <v>2</v>
      </c>
      <c r="B297" s="86" t="s">
        <v>46</v>
      </c>
      <c r="C297" t="s">
        <v>8</v>
      </c>
      <c r="D297" t="s">
        <v>6</v>
      </c>
      <c r="F297" s="3">
        <v>0.26</v>
      </c>
      <c r="G297">
        <v>-1.0531498669999999</v>
      </c>
      <c r="H297" s="15">
        <v>2.9446679140000001</v>
      </c>
      <c r="I297" s="33">
        <f t="shared" ref="I297:I298" si="696">-H297/G297</f>
        <v>2.7960578131089489</v>
      </c>
      <c r="J297" s="20">
        <v>2.64</v>
      </c>
      <c r="K297" s="48">
        <f t="shared" ref="K297:K298" si="697">(J297-I297)/J297</f>
        <v>-5.9112807995813907E-2</v>
      </c>
      <c r="L297" s="42">
        <f>12*I297/$E$295</f>
        <v>1.3990923580549245E-3</v>
      </c>
      <c r="M297" s="42">
        <f>-1/(G297*$E$295)</f>
        <v>3.959394853443238E-5</v>
      </c>
    </row>
    <row r="298" spans="1:30" x14ac:dyDescent="0.2">
      <c r="A298" s="1" t="s">
        <v>2</v>
      </c>
      <c r="B298" s="86" t="s">
        <v>46</v>
      </c>
      <c r="C298" t="s">
        <v>8</v>
      </c>
      <c r="D298" t="s">
        <v>9</v>
      </c>
      <c r="F298" s="18">
        <v>0.17</v>
      </c>
      <c r="G298">
        <v>-1.127127328</v>
      </c>
      <c r="H298" s="15">
        <v>2.9469099079999999</v>
      </c>
      <c r="I298" s="33">
        <f t="shared" si="696"/>
        <v>2.614531503933156</v>
      </c>
      <c r="J298" s="20">
        <v>2.4900000000000002</v>
      </c>
      <c r="K298" s="48">
        <f t="shared" si="697"/>
        <v>-5.0012652181990282E-2</v>
      </c>
      <c r="L298" s="42">
        <f>12*I298/$E$295</f>
        <v>1.3082601618238405E-3</v>
      </c>
      <c r="M298" s="42">
        <f>-1/(G298*$E$295)</f>
        <v>3.6995253861010373E-5</v>
      </c>
    </row>
    <row r="299" spans="1:30" x14ac:dyDescent="0.2">
      <c r="A299" s="1" t="s">
        <v>2</v>
      </c>
      <c r="B299" s="86" t="s">
        <v>46</v>
      </c>
      <c r="C299" t="s">
        <v>62</v>
      </c>
      <c r="D299" t="s">
        <v>6</v>
      </c>
      <c r="L299" s="44"/>
      <c r="M299" s="2"/>
    </row>
    <row r="300" spans="1:30" x14ac:dyDescent="0.2">
      <c r="A300" s="1" t="s">
        <v>2</v>
      </c>
      <c r="B300" s="86" t="s">
        <v>46</v>
      </c>
      <c r="C300" t="s">
        <v>62</v>
      </c>
      <c r="D300" t="s">
        <v>9</v>
      </c>
      <c r="L300" s="44"/>
      <c r="M300" s="42"/>
    </row>
    <row r="301" spans="1:30" x14ac:dyDescent="0.2">
      <c r="A301" s="1" t="s">
        <v>2</v>
      </c>
      <c r="B301" s="86" t="s">
        <v>46</v>
      </c>
      <c r="C301" t="s">
        <v>62</v>
      </c>
      <c r="D301" t="s">
        <v>63</v>
      </c>
      <c r="L301" s="44"/>
      <c r="M301" s="2"/>
    </row>
    <row r="303" spans="1:30" x14ac:dyDescent="0.2">
      <c r="A303" s="1" t="s">
        <v>2</v>
      </c>
      <c r="B303" s="86" t="s">
        <v>47</v>
      </c>
      <c r="C303" t="s">
        <v>5</v>
      </c>
      <c r="D303" t="s">
        <v>6</v>
      </c>
      <c r="E303" s="3">
        <v>24056.742068</v>
      </c>
      <c r="F303" s="3">
        <v>0.3</v>
      </c>
      <c r="G303">
        <v>-4.6542482220000001E-4</v>
      </c>
      <c r="H303" s="15">
        <v>1.9142119369999999</v>
      </c>
      <c r="I303" s="33">
        <f t="shared" ref="I303:I306" si="698">-H303/G303</f>
        <v>4112.8273476085351</v>
      </c>
      <c r="J303" s="10">
        <v>4589.2299999999996</v>
      </c>
      <c r="K303" s="48">
        <f t="shared" ref="K303:K306" si="699">(J303-I303)/J303</f>
        <v>0.10380884209147602</v>
      </c>
      <c r="L303" s="44">
        <f>12*I303/$E$303</f>
        <v>2.0515632595551021</v>
      </c>
      <c r="M303" s="42">
        <f>-1/(G303*$E$303)</f>
        <v>8.9312788024331041E-2</v>
      </c>
      <c r="Q303" s="10">
        <f>(-0.1-$H303)/$G303</f>
        <v>4327.6848180960633</v>
      </c>
      <c r="R303" s="28">
        <f>($J303-Q303)/$J303</f>
        <v>5.6991081707374942E-2</v>
      </c>
      <c r="T303" s="10">
        <f>(-0.2-$H303)/$G303</f>
        <v>4542.5422885835933</v>
      </c>
      <c r="U303" s="28">
        <f>($J303-T303)/$J303</f>
        <v>1.0173321323273464E-2</v>
      </c>
      <c r="W303" s="10">
        <f>(-0.3-$H303)/$G303</f>
        <v>4757.3997590711224</v>
      </c>
      <c r="X303" s="28">
        <f>($J303-W303)/$J303</f>
        <v>-3.6644439060827816E-2</v>
      </c>
      <c r="Z303" s="10">
        <f>(-0.4-$H303)/$G303</f>
        <v>4972.2572295586515</v>
      </c>
      <c r="AA303" s="28">
        <f>($J303-Z303)/$J303</f>
        <v>-8.3462199444929094E-2</v>
      </c>
    </row>
    <row r="304" spans="1:30" x14ac:dyDescent="0.2">
      <c r="A304" s="1" t="s">
        <v>2</v>
      </c>
      <c r="B304" s="86" t="s">
        <v>47</v>
      </c>
      <c r="C304" t="s">
        <v>5</v>
      </c>
      <c r="D304" t="s">
        <v>9</v>
      </c>
      <c r="F304" s="3">
        <v>0.64</v>
      </c>
      <c r="G304">
        <v>-9.1720848599999999E-4</v>
      </c>
      <c r="H304" s="15">
        <v>4.5098847580000001</v>
      </c>
      <c r="I304" s="33">
        <f t="shared" si="698"/>
        <v>4916.9679814759147</v>
      </c>
      <c r="J304" s="10">
        <v>5302.92</v>
      </c>
      <c r="K304" s="48">
        <f t="shared" si="699"/>
        <v>7.2781037338689888E-2</v>
      </c>
      <c r="L304" s="44">
        <f t="shared" ref="L304:L309" si="700">12*I304/$E$303</f>
        <v>2.452685222750794</v>
      </c>
      <c r="M304" s="42">
        <f t="shared" ref="M304:M306" si="701">-1/(G304*$E$303)</f>
        <v>4.5320545024275509E-2</v>
      </c>
      <c r="Q304" s="10">
        <f t="shared" ref="Q304:Q306" si="702">(-0.1-$H304)/$G304</f>
        <v>5025.9944476789324</v>
      </c>
      <c r="R304" s="28">
        <f t="shared" ref="R304:R306" si="703">($J304-Q304)/$J304</f>
        <v>5.2221333212846451E-2</v>
      </c>
      <c r="T304" s="10">
        <f t="shared" ref="T304:T306" si="704">(-0.2-$H304)/$G304</f>
        <v>5135.0209138819509</v>
      </c>
      <c r="U304" s="28">
        <f t="shared" ref="U304:U306" si="705">($J304-T304)/$J304</f>
        <v>3.1661629087002846E-2</v>
      </c>
      <c r="W304" s="10">
        <f t="shared" ref="W304:W306" si="706">(-0.3-$H304)/$G304</f>
        <v>5244.0473800849677</v>
      </c>
      <c r="X304" s="28">
        <f t="shared" ref="X304:X306" si="707">($J304-W304)/$J304</f>
        <v>1.1101924961159582E-2</v>
      </c>
      <c r="Z304" s="10">
        <f t="shared" ref="Z304:Z306" si="708">(-0.4-$H304)/$G304</f>
        <v>5353.0738462879863</v>
      </c>
      <c r="AA304" s="28">
        <f t="shared" ref="AA304:AA306" si="709">($J304-Z304)/$J304</f>
        <v>-9.4577791646840229E-3</v>
      </c>
    </row>
    <row r="305" spans="1:27" x14ac:dyDescent="0.2">
      <c r="A305" s="1" t="s">
        <v>2</v>
      </c>
      <c r="B305" s="86" t="s">
        <v>47</v>
      </c>
      <c r="C305" t="s">
        <v>8</v>
      </c>
      <c r="D305" t="s">
        <v>6</v>
      </c>
      <c r="F305" s="3">
        <v>0.34</v>
      </c>
      <c r="G305">
        <v>-4.6750392280000001E-4</v>
      </c>
      <c r="H305" s="15">
        <v>1.9073676690000001</v>
      </c>
      <c r="I305" s="33">
        <f t="shared" si="698"/>
        <v>4079.8966083028554</v>
      </c>
      <c r="J305" s="10">
        <v>4589.2299999999996</v>
      </c>
      <c r="K305" s="48">
        <f t="shared" si="699"/>
        <v>0.11098449885866349</v>
      </c>
      <c r="L305" s="44">
        <f t="shared" si="700"/>
        <v>2.0351367263798634</v>
      </c>
      <c r="M305" s="42">
        <f t="shared" si="701"/>
        <v>8.8915592916198244E-2</v>
      </c>
      <c r="Q305" s="10">
        <f t="shared" si="702"/>
        <v>4293.7985567636824</v>
      </c>
      <c r="R305" s="28">
        <f t="shared" si="703"/>
        <v>6.4374948136466714E-2</v>
      </c>
      <c r="T305" s="10">
        <f t="shared" si="704"/>
        <v>4507.7005052245095</v>
      </c>
      <c r="U305" s="28">
        <f t="shared" si="705"/>
        <v>1.7765397414269954E-2</v>
      </c>
      <c r="W305" s="10">
        <f t="shared" si="706"/>
        <v>4721.6024536853356</v>
      </c>
      <c r="X305" s="28">
        <f t="shared" si="707"/>
        <v>-2.8844153307926612E-2</v>
      </c>
      <c r="Z305" s="10">
        <f t="shared" si="708"/>
        <v>4935.5044021461626</v>
      </c>
      <c r="AA305" s="28">
        <f t="shared" si="709"/>
        <v>-7.5453704030123386E-2</v>
      </c>
    </row>
    <row r="306" spans="1:27" x14ac:dyDescent="0.2">
      <c r="A306" s="1" t="s">
        <v>2</v>
      </c>
      <c r="B306" s="86" t="s">
        <v>47</v>
      </c>
      <c r="C306" t="s">
        <v>8</v>
      </c>
      <c r="D306" t="s">
        <v>9</v>
      </c>
      <c r="F306" s="3">
        <v>0.65</v>
      </c>
      <c r="G306">
        <v>-9.2585413039999998E-4</v>
      </c>
      <c r="H306" s="15">
        <v>4.5331073320000002</v>
      </c>
      <c r="I306" s="33">
        <f t="shared" si="698"/>
        <v>4896.1355608378026</v>
      </c>
      <c r="J306" s="10">
        <v>5302.92</v>
      </c>
      <c r="K306" s="48">
        <f t="shared" si="699"/>
        <v>7.6709518371425076E-2</v>
      </c>
      <c r="L306" s="44">
        <f t="shared" si="700"/>
        <v>2.4422935809004254</v>
      </c>
      <c r="M306" s="42">
        <f t="shared" si="701"/>
        <v>4.4897340867779717E-2</v>
      </c>
      <c r="Q306" s="10">
        <f t="shared" si="702"/>
        <v>5004.1439357173276</v>
      </c>
      <c r="R306" s="28">
        <f t="shared" si="703"/>
        <v>5.6341801174196939E-2</v>
      </c>
      <c r="T306" s="10">
        <f t="shared" si="704"/>
        <v>5112.1523105968536</v>
      </c>
      <c r="U306" s="28">
        <f t="shared" si="705"/>
        <v>3.5974083976968635E-2</v>
      </c>
      <c r="W306" s="10">
        <f t="shared" si="706"/>
        <v>5220.1606854763786</v>
      </c>
      <c r="X306" s="28">
        <f t="shared" si="707"/>
        <v>1.5606366779740496E-2</v>
      </c>
      <c r="Z306" s="10">
        <f t="shared" si="708"/>
        <v>5328.1690603559036</v>
      </c>
      <c r="AA306" s="28">
        <f t="shared" si="709"/>
        <v>-4.7613504174876418E-3</v>
      </c>
    </row>
    <row r="307" spans="1:27" x14ac:dyDescent="0.2">
      <c r="A307" s="1" t="s">
        <v>2</v>
      </c>
      <c r="B307" s="86" t="s">
        <v>47</v>
      </c>
      <c r="C307" t="s">
        <v>62</v>
      </c>
      <c r="D307" t="s">
        <v>6</v>
      </c>
      <c r="F307" s="3">
        <f>(F303+F305)/2</f>
        <v>0.32</v>
      </c>
      <c r="H307"/>
      <c r="I307" s="33">
        <f t="shared" ref="I307:K307" si="710">(I303+I305)/2</f>
        <v>4096.3619779556957</v>
      </c>
      <c r="J307" s="10">
        <f t="shared" si="710"/>
        <v>4589.2299999999996</v>
      </c>
      <c r="K307" s="48">
        <f t="shared" si="710"/>
        <v>0.10739667047506976</v>
      </c>
      <c r="L307" s="44">
        <f t="shared" si="700"/>
        <v>2.043349992967483</v>
      </c>
      <c r="M307" s="2">
        <f>(M303+M305)/2</f>
        <v>8.9114190470264643E-2</v>
      </c>
      <c r="Q307" s="10">
        <f t="shared" ref="Q307:R307" si="711">(Q303+Q305)/2</f>
        <v>4310.7416874298724</v>
      </c>
      <c r="R307" s="28">
        <f t="shared" si="711"/>
        <v>6.0683014921920825E-2</v>
      </c>
      <c r="T307" s="10">
        <f t="shared" ref="T307:U307" si="712">(T303+T305)/2</f>
        <v>4525.1213969040509</v>
      </c>
      <c r="U307" s="28">
        <f t="shared" si="712"/>
        <v>1.3969359368771708E-2</v>
      </c>
      <c r="W307" s="10">
        <f t="shared" ref="W307:X307" si="713">(W303+W305)/2</f>
        <v>4739.5011063782295</v>
      </c>
      <c r="X307" s="28">
        <f t="shared" si="713"/>
        <v>-3.2744296184377214E-2</v>
      </c>
      <c r="Z307" s="10">
        <f t="shared" ref="Z307:AA307" si="714">(Z303+Z305)/2</f>
        <v>4953.8808158524071</v>
      </c>
      <c r="AA307" s="28">
        <f t="shared" si="714"/>
        <v>-7.9457951737526233E-2</v>
      </c>
    </row>
    <row r="308" spans="1:27" x14ac:dyDescent="0.2">
      <c r="A308" s="1" t="s">
        <v>2</v>
      </c>
      <c r="B308" s="86" t="s">
        <v>47</v>
      </c>
      <c r="C308" t="s">
        <v>62</v>
      </c>
      <c r="D308" t="s">
        <v>9</v>
      </c>
      <c r="F308" s="3">
        <f>(F304+F306)/2</f>
        <v>0.64500000000000002</v>
      </c>
      <c r="H308"/>
      <c r="I308" s="33">
        <f t="shared" ref="I308:J308" si="715">(I304+I306)/2</f>
        <v>4906.5517711568591</v>
      </c>
      <c r="J308" s="10">
        <f t="shared" si="715"/>
        <v>5302.92</v>
      </c>
      <c r="K308" s="48">
        <f>(K304+K306)/2</f>
        <v>7.4745277855057482E-2</v>
      </c>
      <c r="L308" s="44">
        <f t="shared" si="700"/>
        <v>2.4474894018256101</v>
      </c>
      <c r="M308" s="42">
        <f>(M304+M306)/2</f>
        <v>4.5108942946027616E-2</v>
      </c>
      <c r="Q308" s="10">
        <f t="shared" ref="Q308" si="716">(Q304+Q306)/2</f>
        <v>5015.0691916981305</v>
      </c>
      <c r="R308" s="28">
        <f>(R304+R306)/2</f>
        <v>5.4281567193521695E-2</v>
      </c>
      <c r="T308" s="10">
        <f t="shared" ref="T308" si="717">(T304+T306)/2</f>
        <v>5123.5866122394018</v>
      </c>
      <c r="U308" s="28">
        <f>(U304+U306)/2</f>
        <v>3.381785653198574E-2</v>
      </c>
      <c r="W308" s="10">
        <f t="shared" ref="W308" si="718">(W304+W306)/2</f>
        <v>5232.1040327806732</v>
      </c>
      <c r="X308" s="28">
        <f>(X304+X306)/2</f>
        <v>1.335414587045004E-2</v>
      </c>
      <c r="Z308" s="10">
        <f t="shared" ref="Z308" si="719">(Z304+Z306)/2</f>
        <v>5340.6214533219445</v>
      </c>
      <c r="AA308" s="28">
        <f>(AA304+AA306)/2</f>
        <v>-7.1095647910858328E-3</v>
      </c>
    </row>
    <row r="309" spans="1:27" x14ac:dyDescent="0.2">
      <c r="A309" s="1" t="s">
        <v>2</v>
      </c>
      <c r="B309" s="86" t="s">
        <v>47</v>
      </c>
      <c r="C309" t="s">
        <v>62</v>
      </c>
      <c r="D309" t="s">
        <v>63</v>
      </c>
      <c r="F309" s="3">
        <f>AVERAGE(F303:F306)</f>
        <v>0.48250000000000004</v>
      </c>
      <c r="H309"/>
      <c r="I309" s="33">
        <f t="shared" ref="I309:K309" si="720">AVERAGE(I303:I306)</f>
        <v>4501.4568745562765</v>
      </c>
      <c r="J309" s="10">
        <f t="shared" si="720"/>
        <v>4946.0749999999998</v>
      </c>
      <c r="K309" s="48">
        <f t="shared" si="720"/>
        <v>9.1070974165063615E-2</v>
      </c>
      <c r="L309" s="44">
        <f t="shared" si="700"/>
        <v>2.2454196973965463</v>
      </c>
      <c r="M309" s="2">
        <f>AVERAGE(M303:M306)</f>
        <v>6.7111566708146136E-2</v>
      </c>
      <c r="Q309" s="10">
        <f t="shared" ref="Q309:R309" si="721">AVERAGE(Q303:Q306)</f>
        <v>4662.9054395640014</v>
      </c>
      <c r="R309" s="28">
        <f t="shared" si="721"/>
        <v>5.7482291057721256E-2</v>
      </c>
      <c r="T309" s="10">
        <f t="shared" ref="T309:U309" si="722">AVERAGE(T303:T306)</f>
        <v>4824.3540045717273</v>
      </c>
      <c r="U309" s="28">
        <f t="shared" si="722"/>
        <v>2.3893607950378724E-2</v>
      </c>
      <c r="W309" s="10">
        <f t="shared" ref="W309:X309" si="723">AVERAGE(W303:W306)</f>
        <v>4985.8025695794513</v>
      </c>
      <c r="X309" s="28">
        <f t="shared" si="723"/>
        <v>-9.6950751569635871E-3</v>
      </c>
      <c r="Z309" s="10">
        <f t="shared" ref="Z309:AA309" si="724">AVERAGE(Z303:Z306)</f>
        <v>5147.2511345871762</v>
      </c>
      <c r="AA309" s="28">
        <f t="shared" si="724"/>
        <v>-4.3283758264306041E-2</v>
      </c>
    </row>
    <row r="311" spans="1:27" x14ac:dyDescent="0.2">
      <c r="A311" s="1" t="s">
        <v>2</v>
      </c>
      <c r="B311" t="s">
        <v>48</v>
      </c>
      <c r="C311" t="s">
        <v>5</v>
      </c>
      <c r="D311" t="s">
        <v>6</v>
      </c>
      <c r="E311" s="3">
        <v>24199.390184</v>
      </c>
      <c r="F311" s="3">
        <v>0.56000000000000005</v>
      </c>
      <c r="G311">
        <v>-2.0913782879999998E-3</v>
      </c>
      <c r="H311" s="15">
        <v>6.391343752</v>
      </c>
      <c r="I311" s="33">
        <f t="shared" ref="I311:I314" si="725">-H311/G311</f>
        <v>3056.0438485340155</v>
      </c>
      <c r="J311" s="10">
        <v>3115.61</v>
      </c>
      <c r="K311" s="48">
        <f t="shared" ref="K311:K314" si="726">(J311-I311)/J311</f>
        <v>1.9118616086732487E-2</v>
      </c>
      <c r="L311" s="44">
        <f>12*I311/$E$311</f>
        <v>1.5154318312804052</v>
      </c>
      <c r="M311" s="42">
        <f>-1/(G311*$E$311)</f>
        <v>1.9758909994555679E-2</v>
      </c>
      <c r="Q311" s="10">
        <f>(-0.1-$H311)/$G311</f>
        <v>3103.8592057908945</v>
      </c>
      <c r="R311" s="28">
        <f>($J311-Q311)/$J311</f>
        <v>3.7715870115661481E-3</v>
      </c>
      <c r="T311" s="10">
        <f>(-0.2-$H311)/$G311</f>
        <v>3151.6745630477735</v>
      </c>
      <c r="U311" s="28">
        <f>($J311-T311)/$J311</f>
        <v>-1.1575442063600191E-2</v>
      </c>
    </row>
    <row r="312" spans="1:27" x14ac:dyDescent="0.2">
      <c r="A312" s="1" t="s">
        <v>2</v>
      </c>
      <c r="B312" t="s">
        <v>48</v>
      </c>
      <c r="C312" t="s">
        <v>5</v>
      </c>
      <c r="D312" t="s">
        <v>9</v>
      </c>
      <c r="F312" s="3">
        <v>0.81</v>
      </c>
      <c r="G312">
        <v>-3.23683825E-3</v>
      </c>
      <c r="H312" s="15">
        <v>9.9862728270000005</v>
      </c>
      <c r="I312" s="33">
        <f t="shared" si="725"/>
        <v>3085.1936537143924</v>
      </c>
      <c r="J312" s="10">
        <v>3172.43</v>
      </c>
      <c r="K312" s="48">
        <f t="shared" si="726"/>
        <v>2.7498273022764065E-2</v>
      </c>
      <c r="L312" s="44">
        <f t="shared" ref="L312:L317" si="727">12*I312/$E$311</f>
        <v>1.5298866443771337</v>
      </c>
      <c r="M312" s="42">
        <f t="shared" ref="M312:M314" si="728">-1/(G312*$E$311)</f>
        <v>1.276658027541535E-2</v>
      </c>
      <c r="Q312" s="10">
        <f t="shared" ref="Q312:Q314" si="729">(-0.1-$H312)/$G312</f>
        <v>3116.0879994544057</v>
      </c>
      <c r="R312" s="28">
        <f t="shared" ref="R312:R314" si="730">($J312-Q312)/$J312</f>
        <v>1.7759887702989238E-2</v>
      </c>
      <c r="T312" s="10">
        <f t="shared" ref="T312:T314" si="731">(-0.2-$H312)/$G312</f>
        <v>3146.9823451944194</v>
      </c>
      <c r="U312" s="28">
        <f t="shared" ref="U312:U314" si="732">($J312-T312)/$J312</f>
        <v>8.0215023832142691E-3</v>
      </c>
    </row>
    <row r="313" spans="1:27" x14ac:dyDescent="0.2">
      <c r="A313" s="1" t="s">
        <v>2</v>
      </c>
      <c r="B313" t="s">
        <v>48</v>
      </c>
      <c r="C313" t="s">
        <v>8</v>
      </c>
      <c r="D313" t="s">
        <v>6</v>
      </c>
      <c r="F313" s="3">
        <v>0.59</v>
      </c>
      <c r="G313">
        <v>-2.229453482E-3</v>
      </c>
      <c r="H313" s="15">
        <v>6.8394858139999997</v>
      </c>
      <c r="I313" s="33">
        <f t="shared" si="725"/>
        <v>3067.78583595493</v>
      </c>
      <c r="J313" s="10">
        <v>3115.61</v>
      </c>
      <c r="K313" s="48">
        <f t="shared" si="726"/>
        <v>1.5349855740952854E-2</v>
      </c>
      <c r="L313" s="44">
        <f t="shared" si="727"/>
        <v>1.5212544511059305</v>
      </c>
      <c r="M313" s="42">
        <f t="shared" si="728"/>
        <v>1.8535195145713265E-2</v>
      </c>
      <c r="Q313" s="10">
        <f t="shared" si="729"/>
        <v>3112.6398779016999</v>
      </c>
      <c r="R313" s="28">
        <f t="shared" si="730"/>
        <v>9.5330355798709735E-4</v>
      </c>
      <c r="T313" s="10">
        <f t="shared" si="731"/>
        <v>3157.4939198484699</v>
      </c>
      <c r="U313" s="28">
        <f t="shared" si="732"/>
        <v>-1.3443248624978659E-2</v>
      </c>
    </row>
    <row r="314" spans="1:27" x14ac:dyDescent="0.2">
      <c r="A314" s="1" t="s">
        <v>2</v>
      </c>
      <c r="B314" t="s">
        <v>48</v>
      </c>
      <c r="C314" t="s">
        <v>8</v>
      </c>
      <c r="D314" t="s">
        <v>9</v>
      </c>
      <c r="F314" s="3">
        <v>0.81</v>
      </c>
      <c r="G314">
        <v>-3.23683825E-3</v>
      </c>
      <c r="H314" s="15">
        <v>9.9862728270000005</v>
      </c>
      <c r="I314" s="33">
        <f t="shared" si="725"/>
        <v>3085.1936537143924</v>
      </c>
      <c r="J314" s="10">
        <v>3172.43</v>
      </c>
      <c r="K314" s="48">
        <f t="shared" si="726"/>
        <v>2.7498273022764065E-2</v>
      </c>
      <c r="L314" s="44">
        <f t="shared" si="727"/>
        <v>1.5298866443771337</v>
      </c>
      <c r="M314" s="42">
        <f t="shared" si="728"/>
        <v>1.276658027541535E-2</v>
      </c>
      <c r="Q314" s="10">
        <f t="shared" si="729"/>
        <v>3116.0879994544057</v>
      </c>
      <c r="R314" s="28">
        <f t="shared" si="730"/>
        <v>1.7759887702989238E-2</v>
      </c>
      <c r="T314" s="10">
        <f t="shared" si="731"/>
        <v>3146.9823451944194</v>
      </c>
      <c r="U314" s="28">
        <f t="shared" si="732"/>
        <v>8.0215023832142691E-3</v>
      </c>
    </row>
    <row r="315" spans="1:27" x14ac:dyDescent="0.2">
      <c r="A315" s="1" t="s">
        <v>2</v>
      </c>
      <c r="B315" t="s">
        <v>48</v>
      </c>
      <c r="C315" t="s">
        <v>62</v>
      </c>
      <c r="D315" t="s">
        <v>6</v>
      </c>
      <c r="F315" s="3">
        <f>(F311+F313)/2</f>
        <v>0.57499999999999996</v>
      </c>
      <c r="H315"/>
      <c r="I315" s="33">
        <f t="shared" ref="I315:K315" si="733">(I311+I313)/2</f>
        <v>3061.9148422444728</v>
      </c>
      <c r="J315" s="10">
        <f t="shared" si="733"/>
        <v>3115.61</v>
      </c>
      <c r="K315" s="48">
        <f t="shared" si="733"/>
        <v>1.7234235913842669E-2</v>
      </c>
      <c r="L315" s="44">
        <f t="shared" si="727"/>
        <v>1.518343141193168</v>
      </c>
      <c r="M315" s="2">
        <f>(M311+M313)/2</f>
        <v>1.9147052570134472E-2</v>
      </c>
      <c r="Q315" s="10">
        <f t="shared" ref="Q315:R315" si="734">(Q311+Q313)/2</f>
        <v>3108.2495418462972</v>
      </c>
      <c r="R315" s="28">
        <f t="shared" si="734"/>
        <v>2.3624452847766228E-3</v>
      </c>
      <c r="T315" s="10">
        <f t="shared" ref="T315:U315" si="735">(T311+T313)/2</f>
        <v>3154.5842414481217</v>
      </c>
      <c r="U315" s="28">
        <f t="shared" si="735"/>
        <v>-1.2509345344289425E-2</v>
      </c>
    </row>
    <row r="316" spans="1:27" x14ac:dyDescent="0.2">
      <c r="A316" s="1" t="s">
        <v>2</v>
      </c>
      <c r="B316" t="s">
        <v>48</v>
      </c>
      <c r="C316" t="s">
        <v>62</v>
      </c>
      <c r="D316" t="s">
        <v>9</v>
      </c>
      <c r="F316" s="3">
        <f>(F312+F314)/2</f>
        <v>0.81</v>
      </c>
      <c r="H316"/>
      <c r="I316" s="33">
        <f t="shared" ref="I316:J316" si="736">(I312+I314)/2</f>
        <v>3085.1936537143924</v>
      </c>
      <c r="J316" s="10">
        <f t="shared" si="736"/>
        <v>3172.43</v>
      </c>
      <c r="K316" s="48">
        <f>(K312+K314)/2</f>
        <v>2.7498273022764065E-2</v>
      </c>
      <c r="L316" s="44">
        <f t="shared" si="727"/>
        <v>1.5298866443771337</v>
      </c>
      <c r="M316" s="42">
        <f>(M312+M314)/2</f>
        <v>1.276658027541535E-2</v>
      </c>
      <c r="Q316" s="10">
        <f t="shared" ref="Q316" si="737">(Q312+Q314)/2</f>
        <v>3116.0879994544057</v>
      </c>
      <c r="R316" s="28">
        <f>(R312+R314)/2</f>
        <v>1.7759887702989238E-2</v>
      </c>
      <c r="T316" s="10">
        <f t="shared" ref="T316" si="738">(T312+T314)/2</f>
        <v>3146.9823451944194</v>
      </c>
      <c r="U316" s="28">
        <f>(U312+U314)/2</f>
        <v>8.0215023832142691E-3</v>
      </c>
    </row>
    <row r="317" spans="1:27" x14ac:dyDescent="0.2">
      <c r="A317" s="1" t="s">
        <v>2</v>
      </c>
      <c r="B317" t="s">
        <v>48</v>
      </c>
      <c r="C317" t="s">
        <v>62</v>
      </c>
      <c r="D317" t="s">
        <v>63</v>
      </c>
      <c r="F317" s="3">
        <f>AVERAGE(F311:F314)</f>
        <v>0.6925</v>
      </c>
      <c r="H317"/>
      <c r="I317" s="33">
        <f t="shared" ref="I317:K317" si="739">AVERAGE(I311:I314)</f>
        <v>3073.5542479794326</v>
      </c>
      <c r="J317" s="10">
        <f t="shared" si="739"/>
        <v>3144.02</v>
      </c>
      <c r="K317" s="48">
        <f t="shared" si="739"/>
        <v>2.236625446830337E-2</v>
      </c>
      <c r="L317" s="44">
        <f t="shared" si="727"/>
        <v>1.5241148927851507</v>
      </c>
      <c r="M317" s="2">
        <f>AVERAGE(M311:M314)</f>
        <v>1.5956816422774911E-2</v>
      </c>
      <c r="Q317" s="10">
        <f t="shared" ref="Q317:R317" si="740">AVERAGE(Q311:Q314)</f>
        <v>3112.1687706503517</v>
      </c>
      <c r="R317" s="28">
        <f t="shared" si="740"/>
        <v>1.0061166493882931E-2</v>
      </c>
      <c r="T317" s="10">
        <f t="shared" ref="T317:U317" si="741">AVERAGE(T311:T314)</f>
        <v>3150.7832933212708</v>
      </c>
      <c r="U317" s="28">
        <f t="shared" si="741"/>
        <v>-2.2439214805375779E-3</v>
      </c>
    </row>
    <row r="320" spans="1:27" x14ac:dyDescent="0.2">
      <c r="A320" s="1" t="s">
        <v>3</v>
      </c>
      <c r="B320" t="s">
        <v>49</v>
      </c>
      <c r="C320" t="s">
        <v>5</v>
      </c>
      <c r="D320" t="s">
        <v>6</v>
      </c>
      <c r="E320" s="3">
        <v>18079.167289000001</v>
      </c>
      <c r="F320" s="3">
        <v>0.36</v>
      </c>
      <c r="G320">
        <v>-9.3710031150000001E-4</v>
      </c>
      <c r="H320" s="15">
        <v>7.8978630089999999</v>
      </c>
      <c r="I320" s="33">
        <f t="shared" ref="I320:I323" si="742">-H320/G320</f>
        <v>8427.9803475446824</v>
      </c>
      <c r="J320" s="10">
        <v>8290.66</v>
      </c>
      <c r="K320" s="48">
        <f t="shared" ref="K320:K323" si="743">(J320-I320)/J320</f>
        <v>-1.6563258841236113E-2</v>
      </c>
      <c r="L320" s="44">
        <f>12*I320/$E$320</f>
        <v>5.5940499113623856</v>
      </c>
      <c r="M320" s="42">
        <f>-1/(G320*$E$320)</f>
        <v>5.9024931860129894E-2</v>
      </c>
      <c r="Q320" s="10">
        <f>(-0.1-$H320)/$G320</f>
        <v>8534.6925092767924</v>
      </c>
      <c r="R320" s="28">
        <f>($J320-Q320)/$J320</f>
        <v>-2.9434629966346774E-2</v>
      </c>
    </row>
    <row r="321" spans="1:24" x14ac:dyDescent="0.2">
      <c r="A321" s="1" t="s">
        <v>3</v>
      </c>
      <c r="B321" t="s">
        <v>49</v>
      </c>
      <c r="C321" t="s">
        <v>5</v>
      </c>
      <c r="D321" t="s">
        <v>9</v>
      </c>
      <c r="F321" s="3">
        <v>0.57999999999999996</v>
      </c>
      <c r="G321">
        <v>-8.4946067400000003E-4</v>
      </c>
      <c r="H321" s="15">
        <v>6.6063800849999996</v>
      </c>
      <c r="I321" s="33">
        <f t="shared" si="742"/>
        <v>7777.1464732927698</v>
      </c>
      <c r="J321" s="10">
        <v>7952.53</v>
      </c>
      <c r="K321" s="48">
        <f t="shared" si="743"/>
        <v>2.2053802589519309E-2</v>
      </c>
      <c r="L321" s="44">
        <f t="shared" ref="L321:L326" si="744">12*I321/$E$320</f>
        <v>5.1620606296560956</v>
      </c>
      <c r="M321" s="42">
        <f t="shared" ref="M321:M323" si="745">-1/(G321*$E$320)</f>
        <v>6.5114588262144779E-2</v>
      </c>
      <c r="Q321" s="10">
        <f t="shared" ref="Q321:Q323" si="746">(-0.1-$H321)/$G321</f>
        <v>7894.8682267073364</v>
      </c>
      <c r="R321" s="28">
        <f t="shared" ref="R321:R323" si="747">($J321-Q321)/$J321</f>
        <v>7.2507457743213018E-3</v>
      </c>
    </row>
    <row r="322" spans="1:24" x14ac:dyDescent="0.2">
      <c r="A322" s="1" t="s">
        <v>3</v>
      </c>
      <c r="B322" t="s">
        <v>49</v>
      </c>
      <c r="C322" t="s">
        <v>8</v>
      </c>
      <c r="D322" t="s">
        <v>6</v>
      </c>
      <c r="F322" s="3">
        <v>0.38</v>
      </c>
      <c r="G322">
        <v>-7.243203416E-4</v>
      </c>
      <c r="H322" s="15">
        <v>6.104257649</v>
      </c>
      <c r="I322" s="33">
        <f t="shared" si="742"/>
        <v>8427.5662278321415</v>
      </c>
      <c r="J322" s="10">
        <v>8290.66</v>
      </c>
      <c r="K322" s="48">
        <f t="shared" si="743"/>
        <v>-1.6513308691001882E-2</v>
      </c>
      <c r="L322" s="44">
        <f t="shared" si="744"/>
        <v>5.5937750404863626</v>
      </c>
      <c r="M322" s="42">
        <f t="shared" si="745"/>
        <v>7.6364391355088782E-2</v>
      </c>
      <c r="Q322" s="10">
        <f t="shared" si="746"/>
        <v>8565.6266884552715</v>
      </c>
      <c r="R322" s="28">
        <f t="shared" si="747"/>
        <v>-3.3165838239087315E-2</v>
      </c>
    </row>
    <row r="323" spans="1:24" x14ac:dyDescent="0.2">
      <c r="A323" s="1" t="s">
        <v>3</v>
      </c>
      <c r="B323" t="s">
        <v>49</v>
      </c>
      <c r="C323" t="s">
        <v>8</v>
      </c>
      <c r="D323" t="s">
        <v>9</v>
      </c>
      <c r="F323" s="3">
        <v>0.6</v>
      </c>
      <c r="G323">
        <v>-8.7851196210000004E-4</v>
      </c>
      <c r="H323" s="15">
        <v>6.8427997180000002</v>
      </c>
      <c r="I323" s="33">
        <f t="shared" si="742"/>
        <v>7789.0797316441003</v>
      </c>
      <c r="J323" s="10">
        <v>7952.53</v>
      </c>
      <c r="K323" s="48">
        <f t="shared" si="743"/>
        <v>2.0553241340290376E-2</v>
      </c>
      <c r="L323" s="44">
        <f t="shared" si="744"/>
        <v>5.1699812986740259</v>
      </c>
      <c r="M323" s="42">
        <f t="shared" si="745"/>
        <v>6.2961330543724409E-2</v>
      </c>
      <c r="Q323" s="10">
        <f t="shared" si="746"/>
        <v>7902.9085744079021</v>
      </c>
      <c r="R323" s="28">
        <f t="shared" si="747"/>
        <v>6.2397030369074616E-3</v>
      </c>
    </row>
    <row r="324" spans="1:24" x14ac:dyDescent="0.2">
      <c r="A324" s="1" t="s">
        <v>3</v>
      </c>
      <c r="B324" t="s">
        <v>49</v>
      </c>
      <c r="C324" t="s">
        <v>62</v>
      </c>
      <c r="D324" t="s">
        <v>6</v>
      </c>
      <c r="F324" s="3">
        <f>(F320+F322)/2</f>
        <v>0.37</v>
      </c>
      <c r="H324"/>
      <c r="I324" s="33">
        <f t="shared" ref="I324:K324" si="748">(I320+I322)/2</f>
        <v>8427.7732876884111</v>
      </c>
      <c r="J324" s="10">
        <f t="shared" si="748"/>
        <v>8290.66</v>
      </c>
      <c r="K324" s="48">
        <f t="shared" si="748"/>
        <v>-1.6538283766118995E-2</v>
      </c>
      <c r="L324" s="44">
        <f t="shared" si="744"/>
        <v>5.5939124759243732</v>
      </c>
      <c r="M324" s="2">
        <f>(M320+M322)/2</f>
        <v>6.7694661607609341E-2</v>
      </c>
      <c r="Q324" s="10">
        <f t="shared" ref="Q324:R324" si="749">(Q320+Q322)/2</f>
        <v>8550.159598866032</v>
      </c>
      <c r="R324" s="28">
        <f t="shared" si="749"/>
        <v>-3.1300234102717046E-2</v>
      </c>
    </row>
    <row r="325" spans="1:24" x14ac:dyDescent="0.2">
      <c r="A325" s="1" t="s">
        <v>3</v>
      </c>
      <c r="B325" t="s">
        <v>49</v>
      </c>
      <c r="C325" t="s">
        <v>62</v>
      </c>
      <c r="D325" t="s">
        <v>9</v>
      </c>
      <c r="F325" s="3">
        <f>(F321+F323)/2</f>
        <v>0.59</v>
      </c>
      <c r="H325"/>
      <c r="I325" s="33">
        <f t="shared" ref="I325:J325" si="750">(I321+I323)/2</f>
        <v>7783.1131024684346</v>
      </c>
      <c r="J325" s="10">
        <f t="shared" si="750"/>
        <v>7952.53</v>
      </c>
      <c r="K325" s="48">
        <f>(K321+K323)/2</f>
        <v>2.1303521964904842E-2</v>
      </c>
      <c r="L325" s="44">
        <f t="shared" si="744"/>
        <v>5.1660209641650603</v>
      </c>
      <c r="M325" s="42">
        <f>(M321+M323)/2</f>
        <v>6.4037959402934594E-2</v>
      </c>
      <c r="Q325" s="10">
        <f t="shared" ref="Q325" si="751">(Q321+Q323)/2</f>
        <v>7898.8884005576192</v>
      </c>
      <c r="R325" s="28">
        <f>(R321+R323)/2</f>
        <v>6.7452244056143817E-3</v>
      </c>
    </row>
    <row r="326" spans="1:24" x14ac:dyDescent="0.2">
      <c r="A326" s="1" t="s">
        <v>3</v>
      </c>
      <c r="B326" t="s">
        <v>49</v>
      </c>
      <c r="C326" t="s">
        <v>62</v>
      </c>
      <c r="D326" t="s">
        <v>63</v>
      </c>
      <c r="F326" s="3">
        <f>AVERAGE(F320:F323)</f>
        <v>0.48</v>
      </c>
      <c r="H326"/>
      <c r="I326" s="33">
        <f t="shared" ref="I326:K326" si="752">AVERAGE(I320:I323)</f>
        <v>8105.4431950784237</v>
      </c>
      <c r="J326" s="10">
        <f t="shared" si="752"/>
        <v>8121.5949999999993</v>
      </c>
      <c r="K326" s="48">
        <f t="shared" si="752"/>
        <v>2.3826190993929226E-3</v>
      </c>
      <c r="L326" s="44">
        <f t="shared" si="744"/>
        <v>5.3799667200447177</v>
      </c>
      <c r="M326" s="2">
        <f>AVERAGE(M320:M323)</f>
        <v>6.5866310505271974E-2</v>
      </c>
      <c r="O326" s="1" t="s">
        <v>76</v>
      </c>
      <c r="Q326" s="10">
        <f t="shared" ref="Q326:R326" si="753">AVERAGE(Q320:Q323)</f>
        <v>8224.523999711826</v>
      </c>
      <c r="R326" s="28">
        <f t="shared" si="753"/>
        <v>-1.2277504848551331E-2</v>
      </c>
    </row>
    <row r="327" spans="1:24" x14ac:dyDescent="0.2">
      <c r="A327" s="1" t="s">
        <v>3</v>
      </c>
      <c r="B327" t="s">
        <v>49</v>
      </c>
      <c r="C327" t="s">
        <v>203</v>
      </c>
      <c r="D327" t="s">
        <v>9</v>
      </c>
      <c r="E327"/>
      <c r="F327" s="3">
        <v>0.89</v>
      </c>
      <c r="G327">
        <v>-9.2114499999999995E-4</v>
      </c>
      <c r="H327">
        <v>7.1764542000000002</v>
      </c>
      <c r="I327" s="33">
        <f>-H327/G327</f>
        <v>7790.7975400181303</v>
      </c>
      <c r="J327" s="10">
        <v>7952.53</v>
      </c>
      <c r="K327" s="48">
        <f>(J327-I327)/J327</f>
        <v>2.0337233557354627E-2</v>
      </c>
      <c r="L327" s="44">
        <f>12*I327/$E$320</f>
        <v>5.1711214894891695</v>
      </c>
      <c r="M327" s="2">
        <f>-1/(G327*$E$320)</f>
        <v>6.0047312890363615E-2</v>
      </c>
      <c r="Q327" s="10">
        <f>(-0.1-H327)/G327</f>
        <v>7899.3580815181112</v>
      </c>
      <c r="R327" s="28">
        <f>(J327-Q327)/J327</f>
        <v>6.6861638348913489E-3</v>
      </c>
      <c r="T327" s="10"/>
      <c r="U327" s="28"/>
      <c r="W327" s="10"/>
      <c r="X327" s="28"/>
    </row>
    <row r="329" spans="1:24" x14ac:dyDescent="0.2">
      <c r="A329" s="1" t="s">
        <v>3</v>
      </c>
      <c r="B329" t="s">
        <v>50</v>
      </c>
      <c r="C329" t="s">
        <v>5</v>
      </c>
      <c r="D329" t="s">
        <v>6</v>
      </c>
      <c r="E329" s="3">
        <v>23115.104373999999</v>
      </c>
      <c r="F329" s="3">
        <v>0.6</v>
      </c>
      <c r="G329">
        <v>-7.5294930089999995E-4</v>
      </c>
      <c r="H329" s="15">
        <v>9.0606201710000001</v>
      </c>
      <c r="I329" s="33">
        <f t="shared" ref="I329:I332" si="754">-H329/G329</f>
        <v>12033.506319973794</v>
      </c>
      <c r="J329" s="10">
        <v>11801.83</v>
      </c>
      <c r="K329" s="48">
        <f t="shared" ref="K329:K332" si="755">(J329-I329)/J329</f>
        <v>-1.9630542040835558E-2</v>
      </c>
      <c r="L329" s="44">
        <f>12*I329/$E$329</f>
        <v>6.2470873374947775</v>
      </c>
      <c r="M329" s="42">
        <f>-1/(G329*$E$329)</f>
        <v>5.745639941117206E-2</v>
      </c>
    </row>
    <row r="330" spans="1:24" x14ac:dyDescent="0.2">
      <c r="A330" s="1" t="s">
        <v>3</v>
      </c>
      <c r="B330" t="s">
        <v>50</v>
      </c>
      <c r="C330" t="s">
        <v>5</v>
      </c>
      <c r="D330" t="s">
        <v>9</v>
      </c>
      <c r="F330" s="3">
        <v>0.66</v>
      </c>
      <c r="G330">
        <v>-7.0753893629999995E-4</v>
      </c>
      <c r="H330" s="15">
        <v>8.4330075410000003</v>
      </c>
      <c r="I330" s="33">
        <f t="shared" si="754"/>
        <v>11918.78935327506</v>
      </c>
      <c r="J330" s="10">
        <v>11987.91</v>
      </c>
      <c r="K330" s="48">
        <f t="shared" si="755"/>
        <v>5.7658630007181768E-3</v>
      </c>
      <c r="L330" s="44">
        <f t="shared" ref="L330:L335" si="756">12*I330/$E$329</f>
        <v>6.1875330487443785</v>
      </c>
      <c r="M330" s="42">
        <f t="shared" ref="M330:M332" si="757">-1/(G330*$E$329)</f>
        <v>6.1143993000732866E-2</v>
      </c>
    </row>
    <row r="331" spans="1:24" x14ac:dyDescent="0.2">
      <c r="A331" s="1" t="s">
        <v>3</v>
      </c>
      <c r="B331" t="s">
        <v>50</v>
      </c>
      <c r="C331" t="s">
        <v>8</v>
      </c>
      <c r="D331" t="s">
        <v>6</v>
      </c>
      <c r="F331" s="3">
        <v>0.65</v>
      </c>
      <c r="G331">
        <v>-7.6942968919999999E-4</v>
      </c>
      <c r="H331" s="15">
        <v>9.2548095109999995</v>
      </c>
      <c r="I331" s="33">
        <f t="shared" si="754"/>
        <v>12028.141935389202</v>
      </c>
      <c r="J331" s="10">
        <v>11801.83</v>
      </c>
      <c r="K331" s="48">
        <f t="shared" si="755"/>
        <v>-1.9176003669702207E-2</v>
      </c>
      <c r="L331" s="44">
        <f t="shared" si="756"/>
        <v>6.2443024651457906</v>
      </c>
      <c r="M331" s="42">
        <f t="shared" si="757"/>
        <v>5.6225742749612083E-2</v>
      </c>
    </row>
    <row r="332" spans="1:24" x14ac:dyDescent="0.2">
      <c r="A332" s="1" t="s">
        <v>3</v>
      </c>
      <c r="B332" t="s">
        <v>50</v>
      </c>
      <c r="C332" t="s">
        <v>8</v>
      </c>
      <c r="D332" t="s">
        <v>9</v>
      </c>
      <c r="F332" s="3">
        <v>0.71</v>
      </c>
      <c r="G332">
        <v>-7.4214315120000002E-4</v>
      </c>
      <c r="H332" s="15">
        <v>8.8390893540000004</v>
      </c>
      <c r="I332" s="33">
        <f t="shared" si="754"/>
        <v>11910.221551876797</v>
      </c>
      <c r="J332" s="10">
        <v>11987.91</v>
      </c>
      <c r="K332" s="48">
        <f t="shared" si="755"/>
        <v>6.4805665143634512E-3</v>
      </c>
      <c r="L332" s="44">
        <f t="shared" si="756"/>
        <v>6.1830851511655638</v>
      </c>
      <c r="M332" s="42">
        <f t="shared" si="757"/>
        <v>5.8293006812663521E-2</v>
      </c>
    </row>
    <row r="333" spans="1:24" x14ac:dyDescent="0.2">
      <c r="A333" s="1" t="s">
        <v>3</v>
      </c>
      <c r="B333" t="s">
        <v>50</v>
      </c>
      <c r="C333" t="s">
        <v>62</v>
      </c>
      <c r="D333" t="s">
        <v>6</v>
      </c>
      <c r="F333" s="3">
        <f>(F329+F331)/2</f>
        <v>0.625</v>
      </c>
      <c r="H333"/>
      <c r="I333" s="33">
        <f t="shared" ref="I333:K333" si="758">(I329+I331)/2</f>
        <v>12030.824127681499</v>
      </c>
      <c r="J333" s="10">
        <f t="shared" si="758"/>
        <v>11801.83</v>
      </c>
      <c r="K333" s="48">
        <f t="shared" si="758"/>
        <v>-1.9403272855268883E-2</v>
      </c>
      <c r="L333" s="44">
        <f t="shared" si="756"/>
        <v>6.2456949013202845</v>
      </c>
      <c r="M333" s="2">
        <f>(M329+M331)/2</f>
        <v>5.6841071080392075E-2</v>
      </c>
    </row>
    <row r="334" spans="1:24" x14ac:dyDescent="0.2">
      <c r="A334" s="1" t="s">
        <v>3</v>
      </c>
      <c r="B334" t="s">
        <v>50</v>
      </c>
      <c r="C334" t="s">
        <v>62</v>
      </c>
      <c r="D334" t="s">
        <v>9</v>
      </c>
      <c r="F334" s="3">
        <f>(F330+F332)/2</f>
        <v>0.68500000000000005</v>
      </c>
      <c r="H334"/>
      <c r="I334" s="33">
        <f t="shared" ref="I334:J336" si="759">(I330+I332)/2</f>
        <v>11914.50545257593</v>
      </c>
      <c r="J334" s="10">
        <f t="shared" si="759"/>
        <v>11987.91</v>
      </c>
      <c r="K334" s="48">
        <f>(K330+K332)/2</f>
        <v>6.123214757540814E-3</v>
      </c>
      <c r="L334" s="44">
        <f t="shared" si="756"/>
        <v>6.1853090999549707</v>
      </c>
      <c r="M334" s="42">
        <f>(M330+M332)/2</f>
        <v>5.9718499906698197E-2</v>
      </c>
    </row>
    <row r="335" spans="1:24" x14ac:dyDescent="0.2">
      <c r="A335" s="1" t="s">
        <v>3</v>
      </c>
      <c r="B335" t="s">
        <v>50</v>
      </c>
      <c r="C335" t="s">
        <v>62</v>
      </c>
      <c r="D335" t="s">
        <v>63</v>
      </c>
      <c r="F335" s="3">
        <f>AVERAGE(F329:F332)</f>
        <v>0.65500000000000003</v>
      </c>
      <c r="H335"/>
      <c r="I335" s="33">
        <f t="shared" ref="I335:K335" si="760">AVERAGE(I329:I332)</f>
        <v>11972.664790128712</v>
      </c>
      <c r="J335" s="10">
        <f t="shared" si="760"/>
        <v>11894.869999999999</v>
      </c>
      <c r="K335" s="48">
        <f t="shared" si="760"/>
        <v>-6.6400290488640339E-3</v>
      </c>
      <c r="L335" s="44">
        <f t="shared" si="756"/>
        <v>6.2155020006376267</v>
      </c>
      <c r="M335" s="2">
        <f>AVERAGE(M329:M332)</f>
        <v>5.8279785493545136E-2</v>
      </c>
      <c r="N335" s="1" t="s">
        <v>78</v>
      </c>
    </row>
    <row r="336" spans="1:24" x14ac:dyDescent="0.2">
      <c r="A336" s="1" t="s">
        <v>3</v>
      </c>
      <c r="B336" t="s">
        <v>50</v>
      </c>
      <c r="C336" t="s">
        <v>203</v>
      </c>
      <c r="D336" t="s">
        <v>9</v>
      </c>
      <c r="E336"/>
      <c r="F336" s="3">
        <v>0.91</v>
      </c>
      <c r="G336">
        <v>-7.2856899999999998E-4</v>
      </c>
      <c r="H336">
        <v>8.685117</v>
      </c>
      <c r="I336" s="33">
        <f>-H336/G336</f>
        <v>11920.788559491277</v>
      </c>
      <c r="J336" s="10">
        <f t="shared" si="759"/>
        <v>11987.91</v>
      </c>
      <c r="K336" s="48">
        <f>(J336-I336)/J336</f>
        <v>5.5990944633987931E-3</v>
      </c>
      <c r="L336" s="44">
        <f>12*I336/$E$329</f>
        <v>6.1885709187970681</v>
      </c>
      <c r="M336" s="2">
        <f>-1/(G336*$E$329)</f>
        <v>5.9379078397342147E-2</v>
      </c>
      <c r="Q336" s="10"/>
      <c r="R336" s="28"/>
      <c r="T336" s="10"/>
      <c r="U336" s="28"/>
      <c r="W336" s="10"/>
      <c r="X336" s="28"/>
    </row>
    <row r="338" spans="1:21" x14ac:dyDescent="0.2">
      <c r="A338" s="1" t="s">
        <v>3</v>
      </c>
      <c r="B338" t="s">
        <v>51</v>
      </c>
      <c r="C338" t="s">
        <v>5</v>
      </c>
      <c r="D338" t="s">
        <v>6</v>
      </c>
      <c r="E338" s="3">
        <v>20568.174261</v>
      </c>
      <c r="F338" s="3">
        <v>0.61</v>
      </c>
      <c r="G338">
        <v>-7.0043555720000002E-4</v>
      </c>
      <c r="H338" s="15">
        <v>4.1946861310000001</v>
      </c>
      <c r="I338" s="33">
        <f t="shared" ref="I338:I341" si="761">-H338/G338</f>
        <v>5988.6824531985649</v>
      </c>
      <c r="J338" s="10">
        <v>6098.52</v>
      </c>
      <c r="K338" s="48">
        <f t="shared" ref="K338:K341" si="762">(J338-I338)/J338</f>
        <v>1.8010524980066566E-2</v>
      </c>
      <c r="L338" s="44">
        <f>12*I338/$E$338</f>
        <v>3.4939508255065137</v>
      </c>
      <c r="M338" s="42">
        <f>-1/(G338*$E$338)</f>
        <v>6.941224198884155E-2</v>
      </c>
      <c r="Q338" s="10">
        <f>(-0.1-$H338)/$G338</f>
        <v>6131.4507621058838</v>
      </c>
      <c r="R338" s="28">
        <f>($J338-Q338)/$J338</f>
        <v>-5.3997957054963052E-3</v>
      </c>
      <c r="T338" s="10">
        <f>(-0.2-$H338)/$G338</f>
        <v>6274.2190710132045</v>
      </c>
      <c r="U338" s="28">
        <f>($J338-T338)/$J338</f>
        <v>-2.8810116391059477E-2</v>
      </c>
    </row>
    <row r="339" spans="1:21" x14ac:dyDescent="0.2">
      <c r="A339" s="1" t="s">
        <v>3</v>
      </c>
      <c r="B339" t="s">
        <v>51</v>
      </c>
      <c r="C339" t="s">
        <v>5</v>
      </c>
      <c r="D339" t="s">
        <v>9</v>
      </c>
      <c r="F339" s="3">
        <v>0.66</v>
      </c>
      <c r="G339">
        <v>-7.7521582570000002E-4</v>
      </c>
      <c r="H339" s="15">
        <v>4.5577101850000004</v>
      </c>
      <c r="I339" s="33">
        <f t="shared" si="761"/>
        <v>5879.279078035468</v>
      </c>
      <c r="J339" s="10">
        <v>6239.1</v>
      </c>
      <c r="K339" s="48">
        <f t="shared" si="762"/>
        <v>5.7671927355633389E-2</v>
      </c>
      <c r="L339" s="44">
        <f t="shared" ref="L339:L344" si="763">12*I339/$E$338</f>
        <v>3.430122092567077</v>
      </c>
      <c r="M339" s="42">
        <f t="shared" ref="M339:M341" si="764">-1/(G339*$E$338)</f>
        <v>6.2716472990026917E-2</v>
      </c>
      <c r="Q339" s="10">
        <f t="shared" ref="Q339:Q341" si="765">(-0.1-$H339)/$G339</f>
        <v>6008.2754125848851</v>
      </c>
      <c r="R339" s="28">
        <f t="shared" ref="R339:R341" si="766">($J339-Q339)/$J339</f>
        <v>3.6996455805342957E-2</v>
      </c>
      <c r="T339" s="10">
        <f t="shared" ref="T339:T341" si="767">(-0.2-$H339)/$G339</f>
        <v>6137.271747134303</v>
      </c>
      <c r="U339" s="28">
        <f t="shared" ref="U339:U341" si="768">($J339-T339)/$J339</f>
        <v>1.6320984255052382E-2</v>
      </c>
    </row>
    <row r="340" spans="1:21" x14ac:dyDescent="0.2">
      <c r="A340" s="1" t="s">
        <v>3</v>
      </c>
      <c r="B340" t="s">
        <v>51</v>
      </c>
      <c r="C340" t="s">
        <v>8</v>
      </c>
      <c r="D340" t="s">
        <v>6</v>
      </c>
      <c r="F340" s="3">
        <v>0.63</v>
      </c>
      <c r="G340">
        <v>-6.3486287759999998E-4</v>
      </c>
      <c r="H340" s="15">
        <v>3.8478378599999998</v>
      </c>
      <c r="I340" s="33">
        <f t="shared" si="761"/>
        <v>6060.895975751725</v>
      </c>
      <c r="J340" s="10">
        <v>6098.52</v>
      </c>
      <c r="K340" s="48">
        <f t="shared" si="762"/>
        <v>6.1693696582573176E-3</v>
      </c>
      <c r="L340" s="44">
        <f t="shared" si="763"/>
        <v>3.5360820453047159</v>
      </c>
      <c r="M340" s="42">
        <f t="shared" si="764"/>
        <v>7.6581580226821988E-2</v>
      </c>
      <c r="Q340" s="10">
        <f t="shared" si="765"/>
        <v>6218.4103044805279</v>
      </c>
      <c r="R340" s="28">
        <f t="shared" si="766"/>
        <v>-1.9658917980186576E-2</v>
      </c>
      <c r="T340" s="10">
        <f t="shared" si="767"/>
        <v>6375.9246332093298</v>
      </c>
      <c r="U340" s="28">
        <f t="shared" si="768"/>
        <v>-4.5487205618630323E-2</v>
      </c>
    </row>
    <row r="341" spans="1:21" x14ac:dyDescent="0.2">
      <c r="A341" s="1" t="s">
        <v>3</v>
      </c>
      <c r="B341" t="s">
        <v>51</v>
      </c>
      <c r="C341" t="s">
        <v>8</v>
      </c>
      <c r="D341" t="s">
        <v>9</v>
      </c>
      <c r="F341" s="3">
        <v>0.66</v>
      </c>
      <c r="G341">
        <v>-7.153834865E-4</v>
      </c>
      <c r="H341" s="15">
        <v>4.3244314739999998</v>
      </c>
      <c r="I341" s="33">
        <f t="shared" si="761"/>
        <v>6044.9137499066383</v>
      </c>
      <c r="J341" s="10">
        <v>6239.1</v>
      </c>
      <c r="K341" s="48">
        <f t="shared" si="762"/>
        <v>3.1124080411175023E-2</v>
      </c>
      <c r="L341" s="44">
        <f t="shared" si="763"/>
        <v>3.5267576051425822</v>
      </c>
      <c r="M341" s="42">
        <f t="shared" si="764"/>
        <v>6.7961874031817568E-2</v>
      </c>
      <c r="Q341" s="10">
        <f t="shared" si="765"/>
        <v>6184.6989167256934</v>
      </c>
      <c r="R341" s="28">
        <f t="shared" si="766"/>
        <v>8.7193799224739108E-3</v>
      </c>
      <c r="T341" s="10">
        <f t="shared" si="767"/>
        <v>6324.4840835447494</v>
      </c>
      <c r="U341" s="28">
        <f t="shared" si="768"/>
        <v>-1.3685320566227347E-2</v>
      </c>
    </row>
    <row r="342" spans="1:21" x14ac:dyDescent="0.2">
      <c r="A342" s="1" t="s">
        <v>3</v>
      </c>
      <c r="B342" t="s">
        <v>51</v>
      </c>
      <c r="C342" t="s">
        <v>62</v>
      </c>
      <c r="D342" t="s">
        <v>6</v>
      </c>
      <c r="F342" s="3">
        <f>(F338+F340)/2</f>
        <v>0.62</v>
      </c>
      <c r="H342"/>
      <c r="I342" s="33">
        <f t="shared" ref="I342:K342" si="769">(I338+I340)/2</f>
        <v>6024.7892144751449</v>
      </c>
      <c r="J342" s="10">
        <f t="shared" si="769"/>
        <v>6098.52</v>
      </c>
      <c r="K342" s="48">
        <f t="shared" si="769"/>
        <v>1.2089947319161942E-2</v>
      </c>
      <c r="L342" s="44">
        <f t="shared" si="763"/>
        <v>3.5150164354056148</v>
      </c>
      <c r="M342" s="2">
        <f>(M338+M340)/2</f>
        <v>7.2996911107831769E-2</v>
      </c>
      <c r="Q342" s="10">
        <f t="shared" ref="Q342:R342" si="770">(Q338+Q340)/2</f>
        <v>6174.9305332932054</v>
      </c>
      <c r="R342" s="28">
        <f t="shared" si="770"/>
        <v>-1.2529356842841441E-2</v>
      </c>
      <c r="T342" s="10">
        <f t="shared" ref="T342:U342" si="771">(T338+T340)/2</f>
        <v>6325.0718521112667</v>
      </c>
      <c r="U342" s="28">
        <f t="shared" si="771"/>
        <v>-3.7148661004844902E-2</v>
      </c>
    </row>
    <row r="343" spans="1:21" x14ac:dyDescent="0.2">
      <c r="A343" s="1" t="s">
        <v>3</v>
      </c>
      <c r="B343" t="s">
        <v>51</v>
      </c>
      <c r="C343" t="s">
        <v>62</v>
      </c>
      <c r="D343" t="s">
        <v>9</v>
      </c>
      <c r="F343" s="3">
        <f>(F339+F341)/2</f>
        <v>0.66</v>
      </c>
      <c r="H343"/>
      <c r="I343" s="33">
        <f t="shared" ref="I343:J343" si="772">(I339+I341)/2</f>
        <v>5962.0964139710532</v>
      </c>
      <c r="J343" s="10">
        <f t="shared" si="772"/>
        <v>6239.1</v>
      </c>
      <c r="K343" s="48">
        <f>(K339+K341)/2</f>
        <v>4.4398003883404202E-2</v>
      </c>
      <c r="L343" s="44">
        <f t="shared" si="763"/>
        <v>3.4784398488548298</v>
      </c>
      <c r="M343" s="42">
        <f>(M339+M341)/2</f>
        <v>6.5339173510922249E-2</v>
      </c>
      <c r="Q343" s="10">
        <f t="shared" ref="Q343" si="773">(Q339+Q341)/2</f>
        <v>6096.4871646552892</v>
      </c>
      <c r="R343" s="28">
        <f>(R339+R341)/2</f>
        <v>2.2857917863908433E-2</v>
      </c>
      <c r="T343" s="10">
        <f t="shared" ref="T343" si="774">(T339+T341)/2</f>
        <v>6230.8779153395262</v>
      </c>
      <c r="U343" s="28">
        <f>(U339+U341)/2</f>
        <v>1.3178318444125176E-3</v>
      </c>
    </row>
    <row r="344" spans="1:21" x14ac:dyDescent="0.2">
      <c r="A344" s="1" t="s">
        <v>3</v>
      </c>
      <c r="B344" t="s">
        <v>51</v>
      </c>
      <c r="C344" t="s">
        <v>62</v>
      </c>
      <c r="D344" t="s">
        <v>63</v>
      </c>
      <c r="F344" s="3">
        <f>AVERAGE(F338:F341)</f>
        <v>0.64</v>
      </c>
      <c r="H344"/>
      <c r="I344" s="33">
        <f t="shared" ref="I344:K344" si="775">AVERAGE(I338:I341)</f>
        <v>5993.442814223099</v>
      </c>
      <c r="J344" s="10">
        <f t="shared" si="775"/>
        <v>6168.8099999999995</v>
      </c>
      <c r="K344" s="48">
        <f t="shared" si="775"/>
        <v>2.8243975601283073E-2</v>
      </c>
      <c r="L344" s="44">
        <f t="shared" si="763"/>
        <v>3.4967281421302228</v>
      </c>
      <c r="M344" s="2">
        <f>AVERAGE(M338:M341)</f>
        <v>6.9168042309377009E-2</v>
      </c>
      <c r="N344" s="1" t="s">
        <v>76</v>
      </c>
      <c r="Q344" s="10">
        <f t="shared" ref="Q344:R344" si="776">AVERAGE(Q338:Q341)</f>
        <v>6135.7088489742473</v>
      </c>
      <c r="R344" s="28">
        <f t="shared" si="776"/>
        <v>5.1642805105334959E-3</v>
      </c>
      <c r="T344" s="10">
        <f t="shared" ref="T344:U344" si="777">AVERAGE(T338:T341)</f>
        <v>6277.9748837253965</v>
      </c>
      <c r="U344" s="28">
        <f t="shared" si="777"/>
        <v>-1.7915414580216192E-2</v>
      </c>
    </row>
    <row r="346" spans="1:21" x14ac:dyDescent="0.2">
      <c r="A346" s="1" t="s">
        <v>3</v>
      </c>
      <c r="B346" t="s">
        <v>52</v>
      </c>
      <c r="C346" t="s">
        <v>5</v>
      </c>
      <c r="D346" t="s">
        <v>6</v>
      </c>
      <c r="E346" s="3">
        <v>19274.974134</v>
      </c>
      <c r="F346" s="18">
        <v>0.05</v>
      </c>
      <c r="J346" s="10">
        <v>4824.75</v>
      </c>
    </row>
    <row r="347" spans="1:21" x14ac:dyDescent="0.2">
      <c r="A347" s="1" t="s">
        <v>3</v>
      </c>
      <c r="B347" t="s">
        <v>52</v>
      </c>
      <c r="C347" t="s">
        <v>5</v>
      </c>
      <c r="D347" t="s">
        <v>9</v>
      </c>
      <c r="F347" s="18">
        <v>0.02</v>
      </c>
      <c r="J347" s="10">
        <v>5010.1400000000003</v>
      </c>
    </row>
    <row r="348" spans="1:21" x14ac:dyDescent="0.2">
      <c r="A348" s="1" t="s">
        <v>3</v>
      </c>
      <c r="B348" t="s">
        <v>52</v>
      </c>
      <c r="C348" t="s">
        <v>8</v>
      </c>
      <c r="D348" t="s">
        <v>6</v>
      </c>
      <c r="F348" s="18">
        <v>0.05</v>
      </c>
      <c r="J348" s="10">
        <v>4824.75</v>
      </c>
    </row>
    <row r="349" spans="1:21" x14ac:dyDescent="0.2">
      <c r="A349" s="1" t="s">
        <v>3</v>
      </c>
      <c r="B349" t="s">
        <v>52</v>
      </c>
      <c r="C349" t="s">
        <v>8</v>
      </c>
      <c r="D349" t="s">
        <v>9</v>
      </c>
      <c r="F349" s="18">
        <v>0.02</v>
      </c>
      <c r="J349" s="10">
        <v>5010.1400000000003</v>
      </c>
    </row>
    <row r="350" spans="1:21" x14ac:dyDescent="0.2">
      <c r="A350" s="1" t="s">
        <v>3</v>
      </c>
      <c r="B350" t="s">
        <v>52</v>
      </c>
      <c r="C350" t="s">
        <v>62</v>
      </c>
      <c r="D350" t="s">
        <v>6</v>
      </c>
    </row>
    <row r="351" spans="1:21" x14ac:dyDescent="0.2">
      <c r="A351" s="1" t="s">
        <v>3</v>
      </c>
      <c r="B351" t="s">
        <v>52</v>
      </c>
      <c r="C351" t="s">
        <v>62</v>
      </c>
      <c r="D351" t="s">
        <v>9</v>
      </c>
    </row>
    <row r="352" spans="1:21" x14ac:dyDescent="0.2">
      <c r="A352" s="1" t="s">
        <v>3</v>
      </c>
      <c r="B352" t="s">
        <v>52</v>
      </c>
      <c r="C352" t="s">
        <v>62</v>
      </c>
      <c r="D352" t="s">
        <v>63</v>
      </c>
      <c r="N352" s="1" t="s">
        <v>76</v>
      </c>
      <c r="O352" s="1" t="s">
        <v>77</v>
      </c>
    </row>
    <row r="354" spans="1:24" x14ac:dyDescent="0.2">
      <c r="A354" s="1" t="s">
        <v>3</v>
      </c>
      <c r="B354" t="s">
        <v>53</v>
      </c>
      <c r="C354" t="s">
        <v>5</v>
      </c>
      <c r="D354" t="s">
        <v>6</v>
      </c>
      <c r="E354" s="3">
        <v>19586.954130999999</v>
      </c>
      <c r="F354" s="3">
        <v>0.39</v>
      </c>
      <c r="G354">
        <v>-6.3634144979999999E-4</v>
      </c>
      <c r="H354" s="15">
        <v>5.0702315560000004</v>
      </c>
      <c r="I354" s="33">
        <f t="shared" ref="I354:I357" si="778">-H354/G354</f>
        <v>7967.7845244774753</v>
      </c>
      <c r="J354" s="10">
        <v>8062.35</v>
      </c>
      <c r="K354" s="48">
        <f t="shared" ref="K354:K357" si="779">(J354-I354)/J354</f>
        <v>1.1729269446566453E-2</v>
      </c>
      <c r="L354" s="44">
        <f>12*I354/$E$354</f>
        <v>4.8814845664239179</v>
      </c>
      <c r="M354" s="42">
        <f>-1/(G354*$E$354)</f>
        <v>8.0231124760749783E-2</v>
      </c>
      <c r="Q354" s="10">
        <f>(-0.1-$H354)/$G354</f>
        <v>8124.9328605342098</v>
      </c>
      <c r="R354" s="28">
        <f>($J354-Q354)/$J354</f>
        <v>-7.7623596760509565E-3</v>
      </c>
      <c r="T354" s="10">
        <f>(-0.2-$H354)/$G354</f>
        <v>8282.0811965909452</v>
      </c>
      <c r="U354" s="28">
        <f>($J354-T354)/$J354</f>
        <v>-2.7253988798668478E-2</v>
      </c>
      <c r="W354" s="10">
        <f>(-0.3-$H354)/$G354</f>
        <v>8439.2295326476778</v>
      </c>
      <c r="X354" s="28">
        <f>($J354-W354)/$J354</f>
        <v>-4.6745617921285662E-2</v>
      </c>
    </row>
    <row r="355" spans="1:24" x14ac:dyDescent="0.2">
      <c r="A355" s="1" t="s">
        <v>3</v>
      </c>
      <c r="B355" t="s">
        <v>53</v>
      </c>
      <c r="C355" t="s">
        <v>5</v>
      </c>
      <c r="D355" t="s">
        <v>9</v>
      </c>
      <c r="F355" s="3">
        <v>0.44</v>
      </c>
      <c r="G355">
        <v>-5.7688246090000005E-4</v>
      </c>
      <c r="H355" s="15">
        <v>4.4234626339999998</v>
      </c>
      <c r="I355" s="33">
        <f t="shared" si="778"/>
        <v>7667.8750591566122</v>
      </c>
      <c r="J355" s="10">
        <v>8154.69</v>
      </c>
      <c r="K355" s="48">
        <f t="shared" si="779"/>
        <v>5.9697541027726057E-2</v>
      </c>
      <c r="L355" s="44">
        <f t="shared" ref="L355:L360" si="780">12*I355/$E$354</f>
        <v>4.6977442278403707</v>
      </c>
      <c r="M355" s="42">
        <f t="shared" ref="M355:M357" si="781">-1/(G355*$E$354)</f>
        <v>8.8500506965820611E-2</v>
      </c>
      <c r="Q355" s="10">
        <f t="shared" ref="Q355:Q357" si="782">(-0.1-$H355)/$G355</f>
        <v>7841.2205962075886</v>
      </c>
      <c r="R355" s="28">
        <f t="shared" ref="R355:R357" si="783">($J355-Q355)/$J355</f>
        <v>3.8440382625508876E-2</v>
      </c>
      <c r="T355" s="10">
        <f t="shared" ref="T355:T357" si="784">(-0.2-$H355)/$G355</f>
        <v>8014.5661332585669</v>
      </c>
      <c r="U355" s="28">
        <f t="shared" ref="U355:U357" si="785">($J355-T355)/$J355</f>
        <v>1.7183224223291473E-2</v>
      </c>
      <c r="W355" s="10">
        <f t="shared" ref="W355:W357" si="786">(-0.3-$H355)/$G355</f>
        <v>8187.9116703095442</v>
      </c>
      <c r="X355" s="28">
        <f t="shared" ref="X355:X357" si="787">($J355-W355)/$J355</f>
        <v>-4.0739341789258216E-3</v>
      </c>
    </row>
    <row r="356" spans="1:24" x14ac:dyDescent="0.2">
      <c r="A356" s="1" t="s">
        <v>3</v>
      </c>
      <c r="B356" t="s">
        <v>53</v>
      </c>
      <c r="C356" t="s">
        <v>8</v>
      </c>
      <c r="D356" t="s">
        <v>6</v>
      </c>
      <c r="F356" s="3">
        <v>0.38</v>
      </c>
      <c r="G356">
        <v>-5.3558320400000001E-4</v>
      </c>
      <c r="H356" s="15">
        <v>4.2879744100000003</v>
      </c>
      <c r="I356" s="33">
        <f t="shared" si="778"/>
        <v>8006.1778972441416</v>
      </c>
      <c r="J356" s="10">
        <v>8062.35</v>
      </c>
      <c r="K356" s="48">
        <f t="shared" si="779"/>
        <v>6.9672121349059219E-3</v>
      </c>
      <c r="L356" s="44">
        <f t="shared" si="780"/>
        <v>4.9050063692585315</v>
      </c>
      <c r="M356" s="42">
        <f t="shared" si="781"/>
        <v>9.5324853109733057E-2</v>
      </c>
      <c r="Q356" s="10">
        <f t="shared" si="782"/>
        <v>8192.8902497846066</v>
      </c>
      <c r="R356" s="28">
        <f t="shared" si="783"/>
        <v>-1.6191339967206359E-2</v>
      </c>
      <c r="T356" s="10">
        <f t="shared" si="784"/>
        <v>8379.6026023250724</v>
      </c>
      <c r="U356" s="28">
        <f t="shared" si="785"/>
        <v>-3.9349892069318756E-2</v>
      </c>
      <c r="W356" s="10">
        <f t="shared" si="786"/>
        <v>8566.3149548655383</v>
      </c>
      <c r="X356" s="28">
        <f t="shared" si="787"/>
        <v>-6.2508444171431143E-2</v>
      </c>
    </row>
    <row r="357" spans="1:24" x14ac:dyDescent="0.2">
      <c r="A357" s="1" t="s">
        <v>3</v>
      </c>
      <c r="B357" t="s">
        <v>53</v>
      </c>
      <c r="C357" t="s">
        <v>8</v>
      </c>
      <c r="D357" t="s">
        <v>9</v>
      </c>
      <c r="F357" s="3">
        <v>0.44</v>
      </c>
      <c r="G357">
        <v>-4.8642674989999999E-4</v>
      </c>
      <c r="H357" s="15">
        <v>3.7378421340000001</v>
      </c>
      <c r="I357" s="33">
        <f t="shared" si="778"/>
        <v>7684.2857321650772</v>
      </c>
      <c r="J357" s="10">
        <v>8154.69</v>
      </c>
      <c r="K357" s="48">
        <f t="shared" si="779"/>
        <v>5.7685119585774866E-2</v>
      </c>
      <c r="L357" s="44">
        <f t="shared" si="780"/>
        <v>4.7077982706887127</v>
      </c>
      <c r="M357" s="42">
        <f t="shared" si="781"/>
        <v>0.10495802350474351</v>
      </c>
      <c r="Q357" s="10">
        <f t="shared" si="782"/>
        <v>7889.8665313718602</v>
      </c>
      <c r="R357" s="28">
        <f t="shared" si="783"/>
        <v>3.2474989071091531E-2</v>
      </c>
      <c r="T357" s="10">
        <f t="shared" si="784"/>
        <v>8095.4473305786432</v>
      </c>
      <c r="U357" s="28">
        <f t="shared" si="785"/>
        <v>7.2648585564081981E-3</v>
      </c>
      <c r="W357" s="10">
        <f t="shared" si="786"/>
        <v>8301.0281297854253</v>
      </c>
      <c r="X357" s="28">
        <f t="shared" si="787"/>
        <v>-1.7945271958275024E-2</v>
      </c>
    </row>
    <row r="358" spans="1:24" x14ac:dyDescent="0.2">
      <c r="A358" s="1" t="s">
        <v>3</v>
      </c>
      <c r="B358" t="s">
        <v>53</v>
      </c>
      <c r="C358" t="s">
        <v>62</v>
      </c>
      <c r="D358" t="s">
        <v>6</v>
      </c>
      <c r="F358" s="3">
        <f>(F354+F356)/2</f>
        <v>0.38500000000000001</v>
      </c>
      <c r="H358"/>
      <c r="I358" s="33">
        <f t="shared" ref="I358:K358" si="788">(I354+I356)/2</f>
        <v>7986.9812108608085</v>
      </c>
      <c r="J358" s="10">
        <f t="shared" si="788"/>
        <v>8062.35</v>
      </c>
      <c r="K358" s="48">
        <f t="shared" si="788"/>
        <v>9.3482407907361873E-3</v>
      </c>
      <c r="L358" s="44">
        <f t="shared" si="780"/>
        <v>4.8932454678412247</v>
      </c>
      <c r="M358" s="2">
        <f>(M354+M356)/2</f>
        <v>8.7777988935241413E-2</v>
      </c>
      <c r="Q358" s="10">
        <f t="shared" ref="Q358:R358" si="789">(Q354+Q356)/2</f>
        <v>8158.9115551594077</v>
      </c>
      <c r="R358" s="28">
        <f t="shared" si="789"/>
        <v>-1.1976849821628659E-2</v>
      </c>
      <c r="T358" s="10">
        <f t="shared" ref="T358:U358" si="790">(T354+T356)/2</f>
        <v>8330.8418994580097</v>
      </c>
      <c r="U358" s="28">
        <f t="shared" si="790"/>
        <v>-3.3301940433993621E-2</v>
      </c>
      <c r="W358" s="10">
        <f t="shared" ref="W358:X358" si="791">(W354+W356)/2</f>
        <v>8502.7722437566081</v>
      </c>
      <c r="X358" s="28">
        <f t="shared" si="791"/>
        <v>-5.4627031046358403E-2</v>
      </c>
    </row>
    <row r="359" spans="1:24" x14ac:dyDescent="0.2">
      <c r="A359" s="1" t="s">
        <v>3</v>
      </c>
      <c r="B359" t="s">
        <v>53</v>
      </c>
      <c r="C359" t="s">
        <v>62</v>
      </c>
      <c r="D359" t="s">
        <v>9</v>
      </c>
      <c r="F359" s="3">
        <f>(F355+F357)/2</f>
        <v>0.44</v>
      </c>
      <c r="H359"/>
      <c r="I359" s="33">
        <f t="shared" ref="I359:J359" si="792">(I355+I357)/2</f>
        <v>7676.0803956608452</v>
      </c>
      <c r="J359" s="10">
        <f t="shared" si="792"/>
        <v>8154.69</v>
      </c>
      <c r="K359" s="48">
        <f>(K355+K357)/2</f>
        <v>5.8691330306750458E-2</v>
      </c>
      <c r="L359" s="44">
        <f t="shared" si="780"/>
        <v>4.7027712492645426</v>
      </c>
      <c r="M359" s="42">
        <f>(M355+M357)/2</f>
        <v>9.6729265235282053E-2</v>
      </c>
      <c r="Q359" s="10">
        <f t="shared" ref="Q359" si="793">(Q355+Q357)/2</f>
        <v>7865.5435637897244</v>
      </c>
      <c r="R359" s="28">
        <f>(R355+R357)/2</f>
        <v>3.5457685848300204E-2</v>
      </c>
      <c r="T359" s="10">
        <f t="shared" ref="T359" si="794">(T355+T357)/2</f>
        <v>8055.0067319186055</v>
      </c>
      <c r="U359" s="28">
        <f>(U355+U357)/2</f>
        <v>1.2224041389849834E-2</v>
      </c>
      <c r="W359" s="10">
        <f t="shared" ref="W359" si="795">(W355+W357)/2</f>
        <v>8244.4699000474848</v>
      </c>
      <c r="X359" s="28">
        <f>(X355+X357)/2</f>
        <v>-1.1009603068600424E-2</v>
      </c>
    </row>
    <row r="360" spans="1:24" x14ac:dyDescent="0.2">
      <c r="A360" s="1" t="s">
        <v>3</v>
      </c>
      <c r="B360" t="s">
        <v>53</v>
      </c>
      <c r="C360" t="s">
        <v>62</v>
      </c>
      <c r="D360" t="s">
        <v>63</v>
      </c>
      <c r="F360" s="3">
        <f>AVERAGE(F354:F357)</f>
        <v>0.41249999999999998</v>
      </c>
      <c r="H360"/>
      <c r="I360" s="33">
        <f t="shared" ref="I360:K360" si="796">AVERAGE(I354:I357)</f>
        <v>7831.5308032608264</v>
      </c>
      <c r="J360" s="10">
        <f t="shared" si="796"/>
        <v>8108.5199999999995</v>
      </c>
      <c r="K360" s="48">
        <f t="shared" si="796"/>
        <v>3.4019785548743325E-2</v>
      </c>
      <c r="L360" s="44">
        <f t="shared" si="780"/>
        <v>4.7980083585528828</v>
      </c>
      <c r="M360" s="2">
        <f>AVERAGE(M354:M357)</f>
        <v>9.2253627085261747E-2</v>
      </c>
      <c r="N360" s="1" t="s">
        <v>77</v>
      </c>
      <c r="Q360" s="10">
        <f t="shared" ref="Q360:R360" si="797">AVERAGE(Q354:Q357)</f>
        <v>8012.2275594745661</v>
      </c>
      <c r="R360" s="28">
        <f t="shared" si="797"/>
        <v>1.1740418013335772E-2</v>
      </c>
      <c r="T360" s="10">
        <f t="shared" ref="T360:U360" si="798">AVERAGE(T354:T357)</f>
        <v>8192.9243156883076</v>
      </c>
      <c r="U360" s="28">
        <f t="shared" si="798"/>
        <v>-1.0538949522071892E-2</v>
      </c>
      <c r="W360" s="10">
        <f t="shared" ref="W360:X360" si="799">AVERAGE(W354:W357)</f>
        <v>8373.6210719020473</v>
      </c>
      <c r="X360" s="28">
        <f t="shared" si="799"/>
        <v>-3.281831705747941E-2</v>
      </c>
    </row>
    <row r="362" spans="1:24" x14ac:dyDescent="0.2">
      <c r="A362" s="1" t="s">
        <v>3</v>
      </c>
      <c r="B362" t="s">
        <v>54</v>
      </c>
      <c r="C362" t="s">
        <v>5</v>
      </c>
      <c r="D362" t="s">
        <v>6</v>
      </c>
      <c r="E362" s="3">
        <v>4345.0033979999998</v>
      </c>
      <c r="F362" s="5" t="s">
        <v>10</v>
      </c>
      <c r="G362" s="2" t="s">
        <v>10</v>
      </c>
      <c r="H362" s="2" t="s">
        <v>10</v>
      </c>
      <c r="I362" s="34" t="s">
        <v>10</v>
      </c>
      <c r="J362" s="19" t="s">
        <v>10</v>
      </c>
      <c r="K362" s="50" t="s">
        <v>10</v>
      </c>
      <c r="L362" s="44"/>
      <c r="M362" s="42"/>
    </row>
    <row r="363" spans="1:24" x14ac:dyDescent="0.2">
      <c r="A363" s="1" t="s">
        <v>3</v>
      </c>
      <c r="B363" t="s">
        <v>54</v>
      </c>
      <c r="C363" t="s">
        <v>5</v>
      </c>
      <c r="D363" t="s">
        <v>9</v>
      </c>
      <c r="F363" s="5" t="s">
        <v>10</v>
      </c>
      <c r="G363" s="2" t="s">
        <v>10</v>
      </c>
      <c r="H363" s="2" t="s">
        <v>10</v>
      </c>
      <c r="I363" s="34" t="s">
        <v>10</v>
      </c>
      <c r="J363" s="19" t="s">
        <v>10</v>
      </c>
      <c r="K363" s="50" t="s">
        <v>10</v>
      </c>
      <c r="L363" s="44"/>
      <c r="M363" s="42"/>
    </row>
    <row r="364" spans="1:24" x14ac:dyDescent="0.2">
      <c r="A364" s="1" t="s">
        <v>3</v>
      </c>
      <c r="B364" t="s">
        <v>54</v>
      </c>
      <c r="C364" t="s">
        <v>8</v>
      </c>
      <c r="D364" t="s">
        <v>6</v>
      </c>
      <c r="F364" s="59">
        <v>0.59</v>
      </c>
      <c r="G364">
        <v>-5.9597753089999997E-3</v>
      </c>
      <c r="H364" s="15">
        <v>6.7591268810000003</v>
      </c>
      <c r="I364" s="33">
        <f t="shared" ref="I364:I365" si="800">-H364/G364</f>
        <v>1134.1244477443438</v>
      </c>
      <c r="J364" s="10">
        <v>1148.19</v>
      </c>
      <c r="K364" s="48">
        <f t="shared" ref="K364:K365" si="801">(J364-I364)/J364</f>
        <v>1.2250195747791095E-2</v>
      </c>
      <c r="L364" s="44">
        <f>12*I364/$E$362</f>
        <v>3.1322169688512926</v>
      </c>
      <c r="M364" s="42">
        <f>-1/(G364*$E$362)</f>
        <v>3.8617129894592324E-2</v>
      </c>
      <c r="Q364" s="10">
        <f t="shared" ref="Q364:Q365" si="802">(-0.1-$H364)/$G364</f>
        <v>1150.9036038056447</v>
      </c>
      <c r="R364" s="28">
        <f t="shared" ref="R364:R365" si="803">($J364-Q364)/$J364</f>
        <v>-2.3633752302708194E-3</v>
      </c>
      <c r="T364" s="10">
        <f t="shared" ref="T364:T365" si="804">(-0.2-$H364)/$G364</f>
        <v>1167.6827598669461</v>
      </c>
      <c r="U364" s="28">
        <f t="shared" ref="U364:U365" si="805">($J364-T364)/$J364</f>
        <v>-1.6976946208333128E-2</v>
      </c>
      <c r="W364" s="10">
        <f t="shared" ref="W364:W365" si="806">(-0.3-$H364)/$G364</f>
        <v>1184.461915928247</v>
      </c>
      <c r="X364" s="28">
        <f t="shared" ref="X364:X365" si="807">($J364-W364)/$J364</f>
        <v>-3.1590517186395044E-2</v>
      </c>
    </row>
    <row r="365" spans="1:24" x14ac:dyDescent="0.2">
      <c r="A365" s="1" t="s">
        <v>3</v>
      </c>
      <c r="B365" t="s">
        <v>54</v>
      </c>
      <c r="C365" t="s">
        <v>8</v>
      </c>
      <c r="D365" t="s">
        <v>9</v>
      </c>
      <c r="F365" s="59">
        <v>0.63</v>
      </c>
      <c r="G365">
        <v>-6.8757529709999998E-3</v>
      </c>
      <c r="H365" s="15">
        <v>7.5275252029999997</v>
      </c>
      <c r="I365" s="33">
        <f t="shared" si="800"/>
        <v>1094.7928517427827</v>
      </c>
      <c r="J365" s="10">
        <v>1144.98</v>
      </c>
      <c r="K365" s="48">
        <f t="shared" si="801"/>
        <v>4.3832336160646787E-2</v>
      </c>
      <c r="L365" s="44">
        <f>12*I365/$E$362</f>
        <v>3.0235912420599198</v>
      </c>
      <c r="M365" s="42">
        <f>-1/(G365*$E$362)</f>
        <v>3.3472612849958817E-2</v>
      </c>
      <c r="Q365" s="10">
        <f t="shared" si="802"/>
        <v>1109.3367134000835</v>
      </c>
      <c r="R365" s="28">
        <f t="shared" si="803"/>
        <v>3.1130051703887024E-2</v>
      </c>
      <c r="T365" s="10">
        <f t="shared" si="804"/>
        <v>1123.8805750573845</v>
      </c>
      <c r="U365" s="28">
        <f t="shared" si="805"/>
        <v>1.842776724712706E-2</v>
      </c>
      <c r="W365" s="10">
        <f t="shared" si="806"/>
        <v>1138.4244367146855</v>
      </c>
      <c r="X365" s="28">
        <f t="shared" si="807"/>
        <v>5.7254827903670978E-3</v>
      </c>
    </row>
    <row r="366" spans="1:24" x14ac:dyDescent="0.2">
      <c r="A366" s="1" t="s">
        <v>3</v>
      </c>
      <c r="B366" t="s">
        <v>54</v>
      </c>
      <c r="C366" t="s">
        <v>62</v>
      </c>
      <c r="D366" t="s">
        <v>6</v>
      </c>
      <c r="L366" s="44"/>
      <c r="M366" s="2"/>
    </row>
    <row r="367" spans="1:24" x14ac:dyDescent="0.2">
      <c r="A367" s="1" t="s">
        <v>3</v>
      </c>
      <c r="B367" t="s">
        <v>54</v>
      </c>
      <c r="C367" t="s">
        <v>62</v>
      </c>
      <c r="D367" t="s">
        <v>9</v>
      </c>
      <c r="L367" s="44"/>
      <c r="M367" s="42"/>
    </row>
    <row r="368" spans="1:24" x14ac:dyDescent="0.2">
      <c r="A368" s="1" t="s">
        <v>3</v>
      </c>
      <c r="B368" t="s">
        <v>54</v>
      </c>
      <c r="C368" t="s">
        <v>62</v>
      </c>
      <c r="D368" t="s">
        <v>63</v>
      </c>
      <c r="F368" s="3">
        <f>(F364+F365)/2</f>
        <v>0.61</v>
      </c>
      <c r="I368" s="33">
        <f t="shared" ref="I368:K368" si="808">(I364+I365)/2</f>
        <v>1114.4586497435632</v>
      </c>
      <c r="J368" s="10">
        <f t="shared" si="808"/>
        <v>1146.585</v>
      </c>
      <c r="K368" s="48">
        <f t="shared" si="808"/>
        <v>2.8041265954218943E-2</v>
      </c>
      <c r="L368" s="44">
        <f>12*I368/$E$362</f>
        <v>3.0779041054556062</v>
      </c>
      <c r="M368" s="2">
        <f>AVERAGE(M362:M365)</f>
        <v>3.6044871372275571E-2</v>
      </c>
      <c r="Q368" s="3">
        <f t="shared" ref="Q368:R368" si="809">(Q364+Q365)/2</f>
        <v>1130.1201586028642</v>
      </c>
      <c r="R368" s="28">
        <f t="shared" si="809"/>
        <v>1.4383338236808102E-2</v>
      </c>
      <c r="T368" s="3">
        <f t="shared" ref="T368:U368" si="810">(T364+T365)/2</f>
        <v>1145.7816674621654</v>
      </c>
      <c r="U368" s="28">
        <f t="shared" si="810"/>
        <v>7.2541051939696566E-4</v>
      </c>
      <c r="W368" s="3">
        <f t="shared" ref="W368:X368" si="811">(W364+W365)/2</f>
        <v>1161.4431763214661</v>
      </c>
      <c r="X368" s="28">
        <f t="shared" si="811"/>
        <v>-1.2932517198013973E-2</v>
      </c>
    </row>
    <row r="370" spans="1:13" x14ac:dyDescent="0.2">
      <c r="A370" s="1" t="s">
        <v>3</v>
      </c>
      <c r="B370" t="s">
        <v>196</v>
      </c>
      <c r="C370" t="s">
        <v>5</v>
      </c>
      <c r="D370" t="s">
        <v>6</v>
      </c>
      <c r="E370" s="3">
        <v>1275.899948</v>
      </c>
      <c r="F370" s="18">
        <v>0.05</v>
      </c>
    </row>
    <row r="371" spans="1:13" x14ac:dyDescent="0.2">
      <c r="A371" s="1" t="s">
        <v>3</v>
      </c>
      <c r="B371" t="s">
        <v>196</v>
      </c>
      <c r="C371" t="s">
        <v>5</v>
      </c>
      <c r="D371" t="s">
        <v>9</v>
      </c>
      <c r="F371" s="18">
        <v>0.35</v>
      </c>
      <c r="G371">
        <v>-3.4477303110000003E-2</v>
      </c>
      <c r="H371" s="15">
        <v>2.0014703900000002</v>
      </c>
      <c r="I371" s="33">
        <f t="shared" ref="I371" si="812">-H371/G371</f>
        <v>58.05182567831072</v>
      </c>
      <c r="J371" s="10">
        <v>68.1309203</v>
      </c>
      <c r="K371" s="48">
        <f t="shared" ref="K371" si="813">(J371-I371)/J371</f>
        <v>0.14793715654079134</v>
      </c>
      <c r="L371" s="44">
        <f>12*I371/$E$370</f>
        <v>0.54598474530208907</v>
      </c>
      <c r="M371" s="42">
        <f>-1/(G371*$E$370)</f>
        <v>2.2732651455899922E-2</v>
      </c>
    </row>
    <row r="372" spans="1:13" x14ac:dyDescent="0.2">
      <c r="A372" s="1" t="s">
        <v>3</v>
      </c>
      <c r="B372" t="s">
        <v>196</v>
      </c>
      <c r="C372" t="s">
        <v>8</v>
      </c>
      <c r="D372" t="s">
        <v>6</v>
      </c>
      <c r="F372" s="18">
        <v>0.05</v>
      </c>
    </row>
    <row r="373" spans="1:13" x14ac:dyDescent="0.2">
      <c r="A373" s="1" t="s">
        <v>3</v>
      </c>
      <c r="B373" t="s">
        <v>196</v>
      </c>
      <c r="C373" t="s">
        <v>8</v>
      </c>
      <c r="D373" t="s">
        <v>9</v>
      </c>
      <c r="F373" s="18">
        <v>0.35</v>
      </c>
      <c r="G373">
        <v>-3.4477303110000003E-2</v>
      </c>
      <c r="H373" s="15">
        <v>2.0014703900000002</v>
      </c>
      <c r="I373" s="33">
        <f t="shared" ref="I373" si="814">-H373/G373</f>
        <v>58.05182567831072</v>
      </c>
      <c r="J373" s="10">
        <v>68.1309203</v>
      </c>
      <c r="K373" s="48">
        <f t="shared" ref="K373" si="815">(J373-I373)/J373</f>
        <v>0.14793715654079134</v>
      </c>
      <c r="L373" s="44">
        <f>12*I373/$E$370</f>
        <v>0.54598474530208907</v>
      </c>
      <c r="M373" s="42">
        <f>-1/(G373*$E$370)</f>
        <v>2.2732651455899922E-2</v>
      </c>
    </row>
    <row r="374" spans="1:13" x14ac:dyDescent="0.2">
      <c r="A374" s="1" t="s">
        <v>3</v>
      </c>
      <c r="B374" t="s">
        <v>196</v>
      </c>
      <c r="C374" t="s">
        <v>62</v>
      </c>
      <c r="D374" t="s">
        <v>6</v>
      </c>
    </row>
    <row r="375" spans="1:13" x14ac:dyDescent="0.2">
      <c r="A375" s="1" t="s">
        <v>3</v>
      </c>
      <c r="B375" t="s">
        <v>196</v>
      </c>
      <c r="C375" t="s">
        <v>62</v>
      </c>
      <c r="D375" t="s">
        <v>9</v>
      </c>
      <c r="F375" s="18">
        <f>(F371+F373)/2</f>
        <v>0.35</v>
      </c>
      <c r="H375"/>
      <c r="I375" s="33">
        <f t="shared" ref="I375:J375" si="816">(I371+I373)/2</f>
        <v>58.05182567831072</v>
      </c>
      <c r="J375" s="10">
        <f t="shared" si="816"/>
        <v>68.1309203</v>
      </c>
      <c r="K375" s="48">
        <f>(K371+K373)/2</f>
        <v>0.14793715654079134</v>
      </c>
    </row>
    <row r="376" spans="1:13" x14ac:dyDescent="0.2">
      <c r="A376" s="1" t="s">
        <v>3</v>
      </c>
      <c r="B376" t="s">
        <v>196</v>
      </c>
      <c r="C376" t="s">
        <v>62</v>
      </c>
      <c r="D376" t="s">
        <v>63</v>
      </c>
    </row>
    <row r="378" spans="1:13" ht="24" x14ac:dyDescent="0.2">
      <c r="A378" s="1" t="s">
        <v>3</v>
      </c>
      <c r="B378" t="s">
        <v>196</v>
      </c>
      <c r="C378" s="7" t="s">
        <v>200</v>
      </c>
      <c r="D378" t="s">
        <v>6</v>
      </c>
      <c r="E378" s="3">
        <v>1275.899948</v>
      </c>
      <c r="F378" s="18">
        <v>0.14000000000000001</v>
      </c>
    </row>
    <row r="379" spans="1:13" ht="24" x14ac:dyDescent="0.2">
      <c r="A379" s="1" t="s">
        <v>3</v>
      </c>
      <c r="B379" t="s">
        <v>196</v>
      </c>
      <c r="C379" s="7" t="s">
        <v>200</v>
      </c>
      <c r="D379" t="s">
        <v>9</v>
      </c>
      <c r="F379" s="18">
        <v>0.48</v>
      </c>
      <c r="G379">
        <v>-3.5601437200000002E-2</v>
      </c>
      <c r="H379" s="15">
        <v>2.0780586799999998</v>
      </c>
      <c r="I379" s="33">
        <f t="shared" ref="I379" si="817">-H379/G379</f>
        <v>58.37007838548719</v>
      </c>
      <c r="J379" s="10">
        <v>68.1309203</v>
      </c>
      <c r="K379" s="48">
        <f t="shared" ref="K379" si="818">(J379-I379)/J379</f>
        <v>0.14326596311238746</v>
      </c>
      <c r="L379" s="44">
        <f>12*I379/$E$378</f>
        <v>0.54897795216921363</v>
      </c>
      <c r="M379" s="42">
        <f>-1/(G379*$E$378)</f>
        <v>2.2014856038987222E-2</v>
      </c>
    </row>
    <row r="380" spans="1:13" ht="24" x14ac:dyDescent="0.2">
      <c r="A380" s="1" t="s">
        <v>3</v>
      </c>
      <c r="B380" t="s">
        <v>196</v>
      </c>
      <c r="C380" s="7" t="s">
        <v>195</v>
      </c>
      <c r="D380" t="s">
        <v>6</v>
      </c>
      <c r="F380" s="18">
        <v>0.16</v>
      </c>
    </row>
    <row r="381" spans="1:13" ht="24" x14ac:dyDescent="0.2">
      <c r="A381" s="1" t="s">
        <v>3</v>
      </c>
      <c r="B381" t="s">
        <v>196</v>
      </c>
      <c r="C381" s="7" t="s">
        <v>195</v>
      </c>
      <c r="D381" t="s">
        <v>9</v>
      </c>
      <c r="F381" s="18">
        <v>0.48</v>
      </c>
      <c r="G381">
        <v>-3.5601437200000002E-2</v>
      </c>
      <c r="H381" s="15">
        <v>2.0780586799999998</v>
      </c>
      <c r="I381" s="33">
        <f t="shared" ref="I381" si="819">-H381/G381</f>
        <v>58.37007838548719</v>
      </c>
      <c r="J381" s="10">
        <v>68.1309203</v>
      </c>
      <c r="K381" s="48">
        <f t="shared" ref="K381" si="820">(J381-I381)/J381</f>
        <v>0.14326596311238746</v>
      </c>
      <c r="L381" s="44">
        <f>12*I381/$E$378</f>
        <v>0.54897795216921363</v>
      </c>
      <c r="M381" s="42">
        <f>-1/(G381*$E$378)</f>
        <v>2.2014856038987222E-2</v>
      </c>
    </row>
    <row r="382" spans="1:13" x14ac:dyDescent="0.2">
      <c r="A382" s="1" t="s">
        <v>3</v>
      </c>
      <c r="B382" t="s">
        <v>196</v>
      </c>
      <c r="C382" s="7" t="s">
        <v>62</v>
      </c>
      <c r="D382" t="s">
        <v>6</v>
      </c>
    </row>
    <row r="383" spans="1:13" x14ac:dyDescent="0.2">
      <c r="A383" s="1" t="s">
        <v>3</v>
      </c>
      <c r="B383" t="s">
        <v>196</v>
      </c>
      <c r="C383" s="7" t="s">
        <v>62</v>
      </c>
      <c r="D383" t="s">
        <v>9</v>
      </c>
      <c r="F383" s="18">
        <f>(F379+F381)/2</f>
        <v>0.48</v>
      </c>
      <c r="H383"/>
      <c r="I383" s="33">
        <f t="shared" ref="I383:J383" si="821">(I379+I381)/2</f>
        <v>58.37007838548719</v>
      </c>
      <c r="J383" s="10">
        <f t="shared" si="821"/>
        <v>68.1309203</v>
      </c>
      <c r="K383" s="48">
        <f>(K379+K381)/2</f>
        <v>0.14326596311238746</v>
      </c>
    </row>
    <row r="384" spans="1:13" x14ac:dyDescent="0.2">
      <c r="A384" s="1" t="s">
        <v>3</v>
      </c>
      <c r="B384" t="s">
        <v>196</v>
      </c>
      <c r="C384" s="7" t="s">
        <v>62</v>
      </c>
      <c r="D384" t="s">
        <v>63</v>
      </c>
    </row>
    <row r="386" spans="1:21" ht="36" x14ac:dyDescent="0.2">
      <c r="A386" s="8" t="s">
        <v>209</v>
      </c>
    </row>
    <row r="387" spans="1:21" x14ac:dyDescent="0.2">
      <c r="A387" s="1" t="s">
        <v>2</v>
      </c>
      <c r="B387" t="s">
        <v>208</v>
      </c>
      <c r="C387" t="s">
        <v>5</v>
      </c>
      <c r="D387" t="s">
        <v>6</v>
      </c>
      <c r="E387" s="90">
        <v>20447.397835</v>
      </c>
      <c r="F387" s="3">
        <v>0.21</v>
      </c>
      <c r="G387">
        <v>-2.5766678130000002E-3</v>
      </c>
      <c r="H387" s="15">
        <v>0.88993373249999996</v>
      </c>
      <c r="I387" s="33">
        <f t="shared" ref="I387:I390" si="822">-H387/G387</f>
        <v>345.38163127200124</v>
      </c>
      <c r="J387" s="93">
        <v>375.78266626315792</v>
      </c>
      <c r="K387" s="48">
        <f t="shared" ref="K387:K390" si="823">(J387-I387)/J387</f>
        <v>8.0900578234407036E-2</v>
      </c>
      <c r="L387" s="44">
        <f t="shared" ref="L387:L393" si="824">12*I387/$E$387</f>
        <v>0.20269471982247542</v>
      </c>
      <c r="M387" s="42">
        <f>-1/(G387*$E$387)</f>
        <v>1.8980319584495524E-2</v>
      </c>
      <c r="Q387" s="10">
        <f>(-0.1-$H387)/$G387</f>
        <v>384.19144582996347</v>
      </c>
      <c r="R387" s="28">
        <f>($J387-Q387)/$J387</f>
        <v>-2.2376709523150119E-2</v>
      </c>
      <c r="T387" s="10">
        <f>(-0.2-$H387)/$G387</f>
        <v>423.0012603879257</v>
      </c>
      <c r="U387" s="28">
        <f>($J387-T387)/$J387</f>
        <v>-0.12565399728070728</v>
      </c>
    </row>
    <row r="388" spans="1:21" x14ac:dyDescent="0.2">
      <c r="A388" s="1" t="s">
        <v>2</v>
      </c>
      <c r="B388" t="s">
        <v>208</v>
      </c>
      <c r="C388" t="s">
        <v>5</v>
      </c>
      <c r="D388" t="s">
        <v>9</v>
      </c>
      <c r="F388" s="3">
        <v>0.56999999999999995</v>
      </c>
      <c r="G388">
        <v>-1.0265535520000001E-2</v>
      </c>
      <c r="H388" s="15">
        <v>4.7197354730000001</v>
      </c>
      <c r="I388" s="33">
        <f t="shared" si="822"/>
        <v>459.76514949509419</v>
      </c>
      <c r="J388" s="93">
        <v>480.0271219</v>
      </c>
      <c r="K388" s="48">
        <f t="shared" si="823"/>
        <v>4.2210057474891621E-2</v>
      </c>
      <c r="L388" s="44">
        <f t="shared" si="824"/>
        <v>0.26982317449202847</v>
      </c>
      <c r="M388" s="42">
        <f t="shared" ref="M388:M390" si="825">-1/(G388*$E$387)</f>
        <v>4.764094231473971E-3</v>
      </c>
      <c r="Q388" s="10">
        <f t="shared" ref="Q388:Q390" si="826">(-0.1-$H388)/$G388</f>
        <v>469.50648250253187</v>
      </c>
      <c r="R388" s="28">
        <f t="shared" ref="R388:R390" si="827">($J388-Q388)/$J388</f>
        <v>2.1916760361011031E-2</v>
      </c>
      <c r="T388" s="10">
        <f t="shared" ref="T388:T390" si="828">(-0.2-$H388)/$G388</f>
        <v>479.2478155099696</v>
      </c>
      <c r="U388" s="28">
        <f t="shared" ref="U388:U390" si="829">($J388-T388)/$J388</f>
        <v>1.6234632471303267E-3</v>
      </c>
    </row>
    <row r="389" spans="1:21" x14ac:dyDescent="0.2">
      <c r="A389" s="1" t="s">
        <v>2</v>
      </c>
      <c r="B389" t="s">
        <v>208</v>
      </c>
      <c r="C389" t="s">
        <v>8</v>
      </c>
      <c r="D389" t="s">
        <v>6</v>
      </c>
      <c r="F389" s="3">
        <v>0.32</v>
      </c>
      <c r="G389">
        <v>-4.7288655770000004E-3</v>
      </c>
      <c r="H389" s="15">
        <v>1.7086510829999999</v>
      </c>
      <c r="I389" s="33">
        <f t="shared" si="822"/>
        <v>361.32367376024479</v>
      </c>
      <c r="J389" s="93">
        <v>375.78266626315792</v>
      </c>
      <c r="K389" s="48">
        <f t="shared" si="823"/>
        <v>3.8477007592435372E-2</v>
      </c>
      <c r="L389" s="44">
        <f t="shared" si="824"/>
        <v>0.21205065407888554</v>
      </c>
      <c r="M389" s="42">
        <f t="shared" si="825"/>
        <v>1.0342010733333042E-2</v>
      </c>
      <c r="Q389" s="10">
        <f t="shared" si="826"/>
        <v>382.47039454807492</v>
      </c>
      <c r="R389" s="28">
        <f t="shared" si="827"/>
        <v>-1.7796798216960948E-2</v>
      </c>
      <c r="T389" s="10">
        <f t="shared" si="828"/>
        <v>403.61711533590494</v>
      </c>
      <c r="U389" s="28">
        <f t="shared" si="829"/>
        <v>-7.407060402635697E-2</v>
      </c>
    </row>
    <row r="390" spans="1:21" x14ac:dyDescent="0.2">
      <c r="A390" s="1" t="s">
        <v>2</v>
      </c>
      <c r="B390" t="s">
        <v>208</v>
      </c>
      <c r="C390" t="s">
        <v>8</v>
      </c>
      <c r="D390" t="s">
        <v>9</v>
      </c>
      <c r="F390" s="3">
        <v>0.63</v>
      </c>
      <c r="G390">
        <v>-1.1088699150000001E-2</v>
      </c>
      <c r="H390" s="15">
        <v>5.1513264369999998</v>
      </c>
      <c r="I390" s="33">
        <f t="shared" si="822"/>
        <v>464.55642517815079</v>
      </c>
      <c r="J390" s="93">
        <v>480.0271219</v>
      </c>
      <c r="K390" s="48">
        <f t="shared" si="823"/>
        <v>3.2228797115909813E-2</v>
      </c>
      <c r="L390" s="44">
        <f t="shared" si="824"/>
        <v>0.27263503880164075</v>
      </c>
      <c r="M390" s="42">
        <f t="shared" si="825"/>
        <v>4.4104342531308691E-3</v>
      </c>
      <c r="Q390" s="10">
        <f t="shared" si="826"/>
        <v>473.5746155580386</v>
      </c>
      <c r="R390" s="28">
        <f t="shared" si="827"/>
        <v>1.3441962021690916E-2</v>
      </c>
      <c r="T390" s="10">
        <f t="shared" si="828"/>
        <v>482.59280593792641</v>
      </c>
      <c r="U390" s="28">
        <f t="shared" si="829"/>
        <v>-5.344873072527981E-3</v>
      </c>
    </row>
    <row r="391" spans="1:21" x14ac:dyDescent="0.2">
      <c r="A391" s="1" t="s">
        <v>2</v>
      </c>
      <c r="B391" t="s">
        <v>208</v>
      </c>
      <c r="C391" t="s">
        <v>62</v>
      </c>
      <c r="D391" t="s">
        <v>6</v>
      </c>
      <c r="F391" s="3">
        <f>(F387+F389)/2</f>
        <v>0.26500000000000001</v>
      </c>
      <c r="H391"/>
      <c r="I391" s="33">
        <f t="shared" ref="I391:K391" si="830">(I387+I389)/2</f>
        <v>353.35265251612304</v>
      </c>
      <c r="J391" s="10">
        <f t="shared" si="830"/>
        <v>375.78266626315792</v>
      </c>
      <c r="K391" s="48">
        <f t="shared" si="830"/>
        <v>5.9688792913421204E-2</v>
      </c>
      <c r="L391" s="44">
        <f t="shared" si="824"/>
        <v>0.20737268695068048</v>
      </c>
      <c r="M391" s="2">
        <f>(M387+M389)/2</f>
        <v>1.4661165158914283E-2</v>
      </c>
      <c r="Q391" s="10">
        <f t="shared" ref="Q391:R392" si="831">(Q387+Q389)/2</f>
        <v>383.3309201890192</v>
      </c>
      <c r="R391" s="28">
        <f t="shared" si="831"/>
        <v>-2.0086753870055533E-2</v>
      </c>
      <c r="T391" s="10">
        <f t="shared" ref="T391:U392" si="832">(T387+T389)/2</f>
        <v>413.30918786191535</v>
      </c>
      <c r="U391" s="28">
        <f t="shared" si="832"/>
        <v>-9.9862300653532132E-2</v>
      </c>
    </row>
    <row r="392" spans="1:21" x14ac:dyDescent="0.2">
      <c r="A392" s="1" t="s">
        <v>2</v>
      </c>
      <c r="B392" t="s">
        <v>208</v>
      </c>
      <c r="C392" t="s">
        <v>62</v>
      </c>
      <c r="D392" t="s">
        <v>9</v>
      </c>
      <c r="F392" s="3">
        <f>(F388+F390)/2</f>
        <v>0.6</v>
      </c>
      <c r="H392"/>
      <c r="I392" s="33">
        <f t="shared" ref="I392:J392" si="833">(I388+I390)/2</f>
        <v>462.16078733662249</v>
      </c>
      <c r="J392" s="10">
        <f t="shared" si="833"/>
        <v>480.0271219</v>
      </c>
      <c r="K392" s="48">
        <f>(K388+K390)/2</f>
        <v>3.7219427295400717E-2</v>
      </c>
      <c r="L392" s="44">
        <f t="shared" si="824"/>
        <v>0.27122910664683464</v>
      </c>
      <c r="M392" s="42">
        <f>(M388+M390)/2</f>
        <v>4.5872642423024201E-3</v>
      </c>
      <c r="Q392" s="10">
        <f t="shared" si="831"/>
        <v>471.54054903028521</v>
      </c>
      <c r="R392" s="28">
        <f>(R388+R390)/2</f>
        <v>1.7679361191350974E-2</v>
      </c>
      <c r="T392" s="10">
        <f t="shared" si="832"/>
        <v>480.92031072394798</v>
      </c>
      <c r="U392" s="28">
        <f>(U388+U390)/2</f>
        <v>-1.860704912698827E-3</v>
      </c>
    </row>
    <row r="393" spans="1:21" x14ac:dyDescent="0.2">
      <c r="A393" s="1" t="s">
        <v>2</v>
      </c>
      <c r="B393" t="s">
        <v>208</v>
      </c>
      <c r="C393" t="s">
        <v>62</v>
      </c>
      <c r="D393" t="s">
        <v>63</v>
      </c>
      <c r="F393" s="3">
        <f>AVERAGE(F387:F390)</f>
        <v>0.4325</v>
      </c>
      <c r="H393"/>
      <c r="I393" s="33">
        <f t="shared" ref="I393:K393" si="834">AVERAGE(I387:I390)</f>
        <v>407.75671992637274</v>
      </c>
      <c r="J393" s="10">
        <f t="shared" si="834"/>
        <v>427.90489408157896</v>
      </c>
      <c r="K393" s="48">
        <f t="shared" si="834"/>
        <v>4.8454110104410961E-2</v>
      </c>
      <c r="L393" s="44">
        <f t="shared" si="824"/>
        <v>0.23930089679875755</v>
      </c>
      <c r="M393" s="2">
        <f>AVERAGE(M387:M390)</f>
        <v>9.6242147006083516E-3</v>
      </c>
      <c r="Q393" s="10">
        <f t="shared" ref="Q393:R393" si="835">AVERAGE(Q387:Q390)</f>
        <v>427.43573460965223</v>
      </c>
      <c r="R393" s="28">
        <f t="shared" si="835"/>
        <v>-1.20369633935228E-3</v>
      </c>
      <c r="T393" s="10">
        <f t="shared" ref="T393:U393" si="836">AVERAGE(T387:T390)</f>
        <v>447.11474929293166</v>
      </c>
      <c r="U393" s="28">
        <f t="shared" si="836"/>
        <v>-5.0861502783115478E-2</v>
      </c>
    </row>
    <row r="395" spans="1:21" x14ac:dyDescent="0.2">
      <c r="A395" s="1" t="s">
        <v>2</v>
      </c>
      <c r="B395" t="s">
        <v>210</v>
      </c>
      <c r="C395" t="s">
        <v>5</v>
      </c>
      <c r="D395" t="s">
        <v>6</v>
      </c>
      <c r="E395" s="91">
        <v>23086.487345000001</v>
      </c>
      <c r="F395" s="18">
        <v>0.04</v>
      </c>
      <c r="I395" s="33"/>
      <c r="J395" s="10">
        <v>137.77778778947371</v>
      </c>
      <c r="K395" s="48"/>
      <c r="L395" s="44"/>
      <c r="M395" s="42"/>
      <c r="Q395" s="10"/>
      <c r="R395" s="28"/>
      <c r="T395" s="10"/>
      <c r="U395" s="28"/>
    </row>
    <row r="396" spans="1:21" x14ac:dyDescent="0.2">
      <c r="A396" s="1" t="s">
        <v>2</v>
      </c>
      <c r="B396" t="s">
        <v>210</v>
      </c>
      <c r="C396" t="s">
        <v>5</v>
      </c>
      <c r="D396" t="s">
        <v>9</v>
      </c>
      <c r="F396" s="18">
        <v>0.09</v>
      </c>
      <c r="I396" s="33"/>
      <c r="J396" s="10">
        <v>230.6640203</v>
      </c>
      <c r="K396" s="48"/>
      <c r="L396" s="44"/>
      <c r="M396" s="42"/>
      <c r="Q396" s="10"/>
      <c r="R396" s="28"/>
      <c r="T396" s="10"/>
      <c r="U396" s="28"/>
    </row>
    <row r="397" spans="1:21" x14ac:dyDescent="0.2">
      <c r="A397" s="1" t="s">
        <v>2</v>
      </c>
      <c r="B397" t="s">
        <v>210</v>
      </c>
      <c r="C397" t="s">
        <v>8</v>
      </c>
      <c r="D397" t="s">
        <v>6</v>
      </c>
      <c r="F397" s="18">
        <v>0.05</v>
      </c>
      <c r="I397" s="33"/>
      <c r="J397" s="10">
        <v>137.77778778947371</v>
      </c>
      <c r="K397" s="48"/>
      <c r="L397" s="44"/>
      <c r="M397" s="42"/>
      <c r="Q397" s="10"/>
      <c r="R397" s="28"/>
      <c r="T397" s="10"/>
      <c r="U397" s="28"/>
    </row>
    <row r="398" spans="1:21" x14ac:dyDescent="0.2">
      <c r="A398" s="1" t="s">
        <v>2</v>
      </c>
      <c r="B398" t="s">
        <v>210</v>
      </c>
      <c r="C398" t="s">
        <v>8</v>
      </c>
      <c r="D398" t="s">
        <v>9</v>
      </c>
      <c r="F398" s="18">
        <v>0.09</v>
      </c>
      <c r="I398" s="33"/>
      <c r="J398" s="10">
        <v>230.6640203</v>
      </c>
      <c r="K398" s="48"/>
      <c r="L398" s="44"/>
      <c r="M398" s="42"/>
      <c r="Q398" s="10"/>
      <c r="R398" s="28"/>
      <c r="T398" s="10"/>
      <c r="U398" s="28"/>
    </row>
    <row r="399" spans="1:21" x14ac:dyDescent="0.2">
      <c r="A399" s="1" t="s">
        <v>2</v>
      </c>
      <c r="B399" t="s">
        <v>210</v>
      </c>
      <c r="C399" t="s">
        <v>62</v>
      </c>
      <c r="D399" t="s">
        <v>6</v>
      </c>
      <c r="F399" s="94"/>
      <c r="H399"/>
      <c r="I399" s="33"/>
      <c r="K399" s="48"/>
      <c r="L399" s="44"/>
      <c r="M399" s="2"/>
      <c r="Q399" s="10"/>
      <c r="R399" s="28"/>
      <c r="T399" s="10"/>
      <c r="U399" s="28"/>
    </row>
    <row r="400" spans="1:21" x14ac:dyDescent="0.2">
      <c r="A400" s="1" t="s">
        <v>2</v>
      </c>
      <c r="B400" t="s">
        <v>210</v>
      </c>
      <c r="C400" t="s">
        <v>62</v>
      </c>
      <c r="D400" t="s">
        <v>9</v>
      </c>
      <c r="F400" s="94"/>
      <c r="H400"/>
      <c r="I400" s="33"/>
      <c r="K400" s="48"/>
      <c r="L400" s="44"/>
      <c r="M400" s="42"/>
      <c r="Q400" s="10"/>
      <c r="R400" s="28"/>
      <c r="T400" s="10"/>
      <c r="U400" s="28"/>
    </row>
    <row r="401" spans="1:21" x14ac:dyDescent="0.2">
      <c r="A401" s="1" t="s">
        <v>2</v>
      </c>
      <c r="B401" t="s">
        <v>210</v>
      </c>
      <c r="C401" t="s">
        <v>62</v>
      </c>
      <c r="D401" t="s">
        <v>63</v>
      </c>
      <c r="F401" s="94"/>
      <c r="H401"/>
      <c r="I401" s="33"/>
      <c r="K401" s="48"/>
      <c r="L401" s="44"/>
      <c r="M401" s="2"/>
      <c r="Q401" s="10"/>
      <c r="R401" s="28"/>
      <c r="T401" s="10"/>
      <c r="U401" s="28"/>
    </row>
    <row r="403" spans="1:21" x14ac:dyDescent="0.2">
      <c r="A403" s="1" t="s">
        <v>2</v>
      </c>
      <c r="B403" t="s">
        <v>211</v>
      </c>
      <c r="C403" t="s">
        <v>5</v>
      </c>
      <c r="D403" t="s">
        <v>6</v>
      </c>
      <c r="E403" s="92">
        <v>23120.383384000001</v>
      </c>
      <c r="F403" s="3">
        <v>0.37</v>
      </c>
      <c r="G403">
        <v>-2.2294075280000001E-3</v>
      </c>
      <c r="H403" s="15">
        <v>2.9608672949999999</v>
      </c>
      <c r="I403" s="33">
        <f t="shared" ref="I403:I406" si="837">-H403/G403</f>
        <v>1328.09603350366</v>
      </c>
      <c r="J403" s="10">
        <v>1405.5298705263158</v>
      </c>
      <c r="K403" s="48">
        <f t="shared" ref="K403:K406" si="838">(J403-I403)/J403</f>
        <v>5.509227419952295E-2</v>
      </c>
      <c r="L403" s="44">
        <f t="shared" ref="L403:L409" si="839">12*I403/$E$403</f>
        <v>0.68931177036938363</v>
      </c>
      <c r="M403" s="42">
        <f>-1/(G403*$E$403)</f>
        <v>1.9400615362865144E-2</v>
      </c>
      <c r="Q403" s="10">
        <f>(-0.1-$H403)/$G403</f>
        <v>1372.9510000111563</v>
      </c>
      <c r="R403" s="28">
        <f>($J403-Q403)/$J403</f>
        <v>2.3179066626993806E-2</v>
      </c>
      <c r="T403" s="10">
        <f>(-0.2-$H403)/$G403</f>
        <v>1417.8059665186524</v>
      </c>
      <c r="U403" s="28">
        <f>($J403-T403)/$J403</f>
        <v>-8.7341409455351758E-3</v>
      </c>
    </row>
    <row r="404" spans="1:21" x14ac:dyDescent="0.2">
      <c r="A404" s="1" t="s">
        <v>2</v>
      </c>
      <c r="B404" t="s">
        <v>211</v>
      </c>
      <c r="C404" t="s">
        <v>5</v>
      </c>
      <c r="D404" t="s">
        <v>9</v>
      </c>
      <c r="F404" s="3">
        <v>0.62</v>
      </c>
      <c r="G404">
        <v>-3.4132748380000001E-3</v>
      </c>
      <c r="H404" s="15">
        <v>5.0759707269999996</v>
      </c>
      <c r="I404" s="33">
        <f t="shared" si="837"/>
        <v>1487.1262842620233</v>
      </c>
      <c r="J404" s="10">
        <v>1528.582073</v>
      </c>
      <c r="K404" s="48">
        <f t="shared" si="838"/>
        <v>2.7120420597773632E-2</v>
      </c>
      <c r="L404" s="44">
        <f t="shared" si="839"/>
        <v>0.77185205430001269</v>
      </c>
      <c r="M404" s="42">
        <f t="shared" ref="M404:M406" si="840">-1/(G404*$E$403)</f>
        <v>1.2671665772788264E-2</v>
      </c>
      <c r="Q404" s="10">
        <f t="shared" ref="Q404:Q406" si="841">(-0.1-$H404)/$G404</f>
        <v>1516.4236613401008</v>
      </c>
      <c r="R404" s="28">
        <f t="shared" ref="R404:R406" si="842">($J404-Q404)/$J404</f>
        <v>7.9540456967659521E-3</v>
      </c>
      <c r="T404" s="10">
        <f t="shared" ref="T404:T406" si="843">(-0.2-$H404)/$G404</f>
        <v>1545.7210384181783</v>
      </c>
      <c r="U404" s="28">
        <f t="shared" ref="U404:U406" si="844">($J404-T404)/$J404</f>
        <v>-1.1212329204241726E-2</v>
      </c>
    </row>
    <row r="405" spans="1:21" x14ac:dyDescent="0.2">
      <c r="A405" s="1" t="s">
        <v>2</v>
      </c>
      <c r="B405" t="s">
        <v>211</v>
      </c>
      <c r="C405" t="s">
        <v>8</v>
      </c>
      <c r="D405" t="s">
        <v>6</v>
      </c>
      <c r="F405" s="3">
        <v>0.44</v>
      </c>
      <c r="G405">
        <v>-2.3780292410000002E-3</v>
      </c>
      <c r="H405" s="15">
        <v>3.1963823589999998</v>
      </c>
      <c r="I405" s="33">
        <f t="shared" si="837"/>
        <v>1344.1308054125814</v>
      </c>
      <c r="J405" s="10">
        <v>1405.5298705263158</v>
      </c>
      <c r="K405" s="48">
        <f t="shared" si="838"/>
        <v>4.3683927607132876E-2</v>
      </c>
      <c r="L405" s="44">
        <f t="shared" si="839"/>
        <v>0.69763417833776598</v>
      </c>
      <c r="M405" s="42">
        <f t="shared" si="840"/>
        <v>1.8188118628690995E-2</v>
      </c>
      <c r="Q405" s="10">
        <f t="shared" si="841"/>
        <v>1386.1824329854821</v>
      </c>
      <c r="R405" s="28">
        <f t="shared" si="842"/>
        <v>1.3765226870339509E-2</v>
      </c>
      <c r="T405" s="10">
        <f t="shared" si="843"/>
        <v>1428.2340605583831</v>
      </c>
      <c r="U405" s="28">
        <f t="shared" si="844"/>
        <v>-1.6153473866454021E-2</v>
      </c>
    </row>
    <row r="406" spans="1:21" x14ac:dyDescent="0.2">
      <c r="A406" s="1" t="s">
        <v>2</v>
      </c>
      <c r="B406" t="s">
        <v>211</v>
      </c>
      <c r="C406" t="s">
        <v>8</v>
      </c>
      <c r="D406" t="s">
        <v>9</v>
      </c>
      <c r="F406" s="3">
        <v>0.62</v>
      </c>
      <c r="G406">
        <v>-3.3973572999999998E-3</v>
      </c>
      <c r="H406" s="15">
        <v>5.0444727980000001</v>
      </c>
      <c r="I406" s="33">
        <f t="shared" si="837"/>
        <v>1484.8225701782972</v>
      </c>
      <c r="J406" s="10">
        <v>1528.582073</v>
      </c>
      <c r="K406" s="48">
        <f t="shared" si="838"/>
        <v>2.8627512774515498E-2</v>
      </c>
      <c r="L406" s="44">
        <f t="shared" si="839"/>
        <v>0.77065637477577753</v>
      </c>
      <c r="M406" s="42">
        <f t="shared" si="840"/>
        <v>1.2731035954859388E-2</v>
      </c>
      <c r="Q406" s="10">
        <f t="shared" si="841"/>
        <v>1514.2572133934809</v>
      </c>
      <c r="R406" s="28">
        <f t="shared" si="842"/>
        <v>9.3713382222291135E-3</v>
      </c>
      <c r="T406" s="10">
        <f t="shared" si="843"/>
        <v>1543.6918566086647</v>
      </c>
      <c r="U406" s="28">
        <f t="shared" si="844"/>
        <v>-9.8848363300572707E-3</v>
      </c>
    </row>
    <row r="407" spans="1:21" x14ac:dyDescent="0.2">
      <c r="A407" s="1" t="s">
        <v>2</v>
      </c>
      <c r="B407" t="s">
        <v>211</v>
      </c>
      <c r="C407" t="s">
        <v>62</v>
      </c>
      <c r="D407" t="s">
        <v>6</v>
      </c>
      <c r="F407" s="3">
        <f>(F403+F405)/2</f>
        <v>0.40500000000000003</v>
      </c>
      <c r="H407"/>
      <c r="I407" s="33">
        <f t="shared" ref="I407:K407" si="845">(I403+I405)/2</f>
        <v>1336.1134194581207</v>
      </c>
      <c r="J407" s="10">
        <f t="shared" si="845"/>
        <v>1405.5298705263158</v>
      </c>
      <c r="K407" s="48">
        <f t="shared" si="845"/>
        <v>4.9388100903327917E-2</v>
      </c>
      <c r="L407" s="44">
        <f t="shared" si="839"/>
        <v>0.69347297435357469</v>
      </c>
      <c r="M407" s="2">
        <f>(M403+M405)/2</f>
        <v>1.8794366995778071E-2</v>
      </c>
      <c r="Q407" s="10">
        <f t="shared" ref="Q407:R407" si="846">(Q403+Q405)/2</f>
        <v>1379.5667164983192</v>
      </c>
      <c r="R407" s="28">
        <f t="shared" si="846"/>
        <v>1.8472146748666658E-2</v>
      </c>
      <c r="T407" s="10">
        <f t="shared" ref="T407:U407" si="847">(T403+T405)/2</f>
        <v>1423.0200135385178</v>
      </c>
      <c r="U407" s="28">
        <f t="shared" si="847"/>
        <v>-1.2443807405994598E-2</v>
      </c>
    </row>
    <row r="408" spans="1:21" x14ac:dyDescent="0.2">
      <c r="A408" s="1" t="s">
        <v>2</v>
      </c>
      <c r="B408" t="s">
        <v>211</v>
      </c>
      <c r="C408" t="s">
        <v>62</v>
      </c>
      <c r="D408" t="s">
        <v>9</v>
      </c>
      <c r="F408" s="3">
        <f>(F404+F406)/2</f>
        <v>0.62</v>
      </c>
      <c r="H408"/>
      <c r="I408" s="33">
        <f t="shared" ref="I408:J408" si="848">(I404+I406)/2</f>
        <v>1485.9744272201601</v>
      </c>
      <c r="J408" s="10">
        <f t="shared" si="848"/>
        <v>1528.582073</v>
      </c>
      <c r="K408" s="48">
        <f>(K404+K406)/2</f>
        <v>2.7873966686144565E-2</v>
      </c>
      <c r="L408" s="44">
        <f t="shared" si="839"/>
        <v>0.771254214537895</v>
      </c>
      <c r="M408" s="42">
        <f>(M404+M406)/2</f>
        <v>1.2701350863823825E-2</v>
      </c>
      <c r="Q408" s="10">
        <f t="shared" ref="Q408" si="849">(Q404+Q406)/2</f>
        <v>1515.3404373667909</v>
      </c>
      <c r="R408" s="28">
        <f>(R404+R406)/2</f>
        <v>8.6626919594975337E-3</v>
      </c>
      <c r="T408" s="10">
        <f t="shared" ref="T408" si="850">(T404+T406)/2</f>
        <v>1544.7064475134216</v>
      </c>
      <c r="U408" s="28">
        <f>(U404+U406)/2</f>
        <v>-1.0548582767149497E-2</v>
      </c>
    </row>
    <row r="409" spans="1:21" x14ac:dyDescent="0.2">
      <c r="A409" s="1" t="s">
        <v>2</v>
      </c>
      <c r="B409" t="s">
        <v>211</v>
      </c>
      <c r="C409" t="s">
        <v>62</v>
      </c>
      <c r="D409" t="s">
        <v>63</v>
      </c>
      <c r="F409" s="3">
        <f>AVERAGE(F403:F406)</f>
        <v>0.51249999999999996</v>
      </c>
      <c r="H409"/>
      <c r="I409" s="33">
        <f t="shared" ref="I409:K409" si="851">AVERAGE(I403:I406)</f>
        <v>1411.0439233391403</v>
      </c>
      <c r="J409" s="10">
        <f t="shared" si="851"/>
        <v>1467.0559717631577</v>
      </c>
      <c r="K409" s="48">
        <f t="shared" si="851"/>
        <v>3.8631033794736237E-2</v>
      </c>
      <c r="L409" s="44">
        <f t="shared" si="839"/>
        <v>0.73236359444573473</v>
      </c>
      <c r="M409" s="2">
        <f>AVERAGE(M403:M406)</f>
        <v>1.5747858929800948E-2</v>
      </c>
      <c r="Q409" s="10">
        <f t="shared" ref="Q409:R409" si="852">AVERAGE(Q403:Q406)</f>
        <v>1447.4535769325551</v>
      </c>
      <c r="R409" s="28">
        <f t="shared" si="852"/>
        <v>1.3567419354082094E-2</v>
      </c>
      <c r="T409" s="10">
        <f t="shared" ref="T409:U409" si="853">AVERAGE(T403:T406)</f>
        <v>1483.8632305259698</v>
      </c>
      <c r="U409" s="28">
        <f t="shared" si="853"/>
        <v>-1.1496195086572049E-2</v>
      </c>
    </row>
    <row r="412" spans="1:21" x14ac:dyDescent="0.2">
      <c r="A412" t="s">
        <v>65</v>
      </c>
    </row>
    <row r="413" spans="1:21" x14ac:dyDescent="0.2">
      <c r="A413" s="1" t="s">
        <v>10</v>
      </c>
      <c r="B413" t="s">
        <v>66</v>
      </c>
    </row>
    <row r="414" spans="1:21" x14ac:dyDescent="0.2">
      <c r="A414" s="21"/>
      <c r="B414" t="s">
        <v>69</v>
      </c>
    </row>
    <row r="415" spans="1:21" x14ac:dyDescent="0.2">
      <c r="A415" s="58"/>
      <c r="B415" t="s">
        <v>72</v>
      </c>
    </row>
    <row r="416" spans="1:21" x14ac:dyDescent="0.2">
      <c r="A416" s="6"/>
      <c r="B416" t="s">
        <v>55</v>
      </c>
    </row>
    <row r="417" spans="1:5" x14ac:dyDescent="0.2">
      <c r="A417" s="12"/>
      <c r="B417" t="s">
        <v>70</v>
      </c>
    </row>
    <row r="418" spans="1:5" x14ac:dyDescent="0.2">
      <c r="A418" s="22"/>
      <c r="B418" t="s">
        <v>71</v>
      </c>
    </row>
    <row r="419" spans="1:5" x14ac:dyDescent="0.2">
      <c r="A419" s="23"/>
      <c r="B419" t="s">
        <v>73</v>
      </c>
    </row>
    <row r="420" spans="1:5" x14ac:dyDescent="0.2">
      <c r="A420" s="86"/>
      <c r="B420" t="s">
        <v>199</v>
      </c>
    </row>
    <row r="423" spans="1:5" x14ac:dyDescent="0.2">
      <c r="C423" t="s">
        <v>59</v>
      </c>
      <c r="D423" t="s">
        <v>4</v>
      </c>
      <c r="E423" s="19" t="s">
        <v>7</v>
      </c>
    </row>
    <row r="424" spans="1:5" x14ac:dyDescent="0.2">
      <c r="C424" t="s">
        <v>60</v>
      </c>
      <c r="D424" t="s">
        <v>6</v>
      </c>
      <c r="E424" s="44">
        <v>0.20799999999999999</v>
      </c>
    </row>
    <row r="425" spans="1:5" x14ac:dyDescent="0.2">
      <c r="C425" t="s">
        <v>64</v>
      </c>
      <c r="D425" t="s">
        <v>6</v>
      </c>
      <c r="E425" s="44">
        <v>0.28000000000000003</v>
      </c>
    </row>
    <row r="426" spans="1:5" x14ac:dyDescent="0.2">
      <c r="C426" t="s">
        <v>61</v>
      </c>
      <c r="D426" t="s">
        <v>6</v>
      </c>
      <c r="E426" s="44">
        <v>0.33100000000000002</v>
      </c>
    </row>
    <row r="427" spans="1:5" x14ac:dyDescent="0.2">
      <c r="C427" t="s">
        <v>191</v>
      </c>
      <c r="D427" t="s">
        <v>6</v>
      </c>
      <c r="E427" s="44">
        <v>0.48</v>
      </c>
    </row>
    <row r="428" spans="1:5" x14ac:dyDescent="0.2">
      <c r="C428" t="s">
        <v>60</v>
      </c>
      <c r="D428" t="s">
        <v>9</v>
      </c>
      <c r="E428" s="44">
        <v>0.39900000000000002</v>
      </c>
    </row>
    <row r="429" spans="1:5" x14ac:dyDescent="0.2">
      <c r="C429" t="s">
        <v>64</v>
      </c>
      <c r="D429" t="s">
        <v>9</v>
      </c>
      <c r="E429" s="44">
        <v>0.51100000000000001</v>
      </c>
    </row>
    <row r="430" spans="1:5" x14ac:dyDescent="0.2">
      <c r="C430" t="s">
        <v>61</v>
      </c>
      <c r="D430" t="s">
        <v>9</v>
      </c>
      <c r="E430" s="44">
        <v>0.58499999999999996</v>
      </c>
    </row>
    <row r="431" spans="1:5" x14ac:dyDescent="0.2">
      <c r="C431" t="s">
        <v>191</v>
      </c>
      <c r="D431" t="s">
        <v>9</v>
      </c>
      <c r="E431" s="44">
        <v>0.76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7"/>
  <sheetViews>
    <sheetView tabSelected="1" workbookViewId="0">
      <pane xSplit="4" ySplit="2" topLeftCell="E464" activePane="bottomRight" state="frozen"/>
      <selection pane="topRight" activeCell="E1" sqref="E1"/>
      <selection pane="bottomLeft" activeCell="A3" sqref="A3"/>
      <selection pane="bottomRight" activeCell="O509" sqref="O509"/>
    </sheetView>
  </sheetViews>
  <sheetFormatPr defaultRowHeight="12" x14ac:dyDescent="0.2"/>
  <cols>
    <col min="1" max="1" width="9" style="1"/>
    <col min="2" max="2" width="29.85546875" customWidth="1"/>
    <col min="3" max="3" width="10.7109375" bestFit="1" customWidth="1"/>
    <col min="4" max="4" width="9.42578125" bestFit="1" customWidth="1"/>
    <col min="5" max="5" width="7.42578125" style="60" bestFit="1" customWidth="1"/>
    <col min="6" max="6" width="7.140625" style="5" customWidth="1"/>
    <col min="7" max="7" width="12.5703125" customWidth="1"/>
    <col min="8" max="8" width="10.28515625" style="15" customWidth="1"/>
    <col min="9" max="9" width="8.85546875" style="16" customWidth="1"/>
    <col min="10" max="10" width="9.42578125" style="61" bestFit="1" customWidth="1"/>
    <col min="11" max="11" width="11.42578125" style="52" bestFit="1" customWidth="1"/>
    <col min="12" max="12" width="14.5703125" style="44" customWidth="1"/>
    <col min="13" max="13" width="9.42578125" style="42" bestFit="1" customWidth="1"/>
    <col min="14" max="14" width="9" style="1"/>
    <col min="15" max="15" width="12.5703125" style="1" bestFit="1" customWidth="1"/>
    <col min="16" max="16" width="2.5703125" style="25" customWidth="1"/>
    <col min="17" max="17" width="10.5703125" customWidth="1"/>
    <col min="18" max="18" width="11.7109375" style="52" bestFit="1" customWidth="1"/>
    <col min="19" max="19" width="3.140625" style="26" customWidth="1"/>
    <col min="20" max="20" width="10.7109375" bestFit="1" customWidth="1"/>
    <col min="21" max="21" width="12.42578125" style="52" customWidth="1"/>
    <col min="22" max="22" width="3.5703125" style="26" customWidth="1"/>
    <col min="23" max="23" width="10.7109375" bestFit="1" customWidth="1"/>
    <col min="24" max="24" width="12.42578125" style="52" customWidth="1"/>
    <col min="25" max="25" width="3.5703125" style="26" customWidth="1"/>
    <col min="26" max="26" width="10.7109375" bestFit="1" customWidth="1"/>
    <col min="27" max="27" width="12.28515625" style="52" customWidth="1"/>
    <col min="28" max="28" width="3.5703125" style="26" customWidth="1"/>
    <col min="29" max="29" width="10.7109375" bestFit="1" customWidth="1"/>
    <col min="30" max="30" width="12.42578125" style="52" customWidth="1"/>
    <col min="31" max="31" width="3.5703125" style="26" customWidth="1"/>
    <col min="32" max="32" width="11.140625" customWidth="1"/>
    <col min="33" max="33" width="12.42578125" style="52" customWidth="1"/>
    <col min="34" max="34" width="3.5703125" style="26" customWidth="1"/>
    <col min="35" max="35" width="11.140625" customWidth="1"/>
    <col min="36" max="36" width="12.42578125" style="52" customWidth="1"/>
    <col min="37" max="37" width="3.5703125" style="26" customWidth="1"/>
    <col min="38" max="38" width="11.140625" customWidth="1"/>
    <col min="39" max="39" width="12.42578125" style="52" customWidth="1"/>
    <col min="40" max="40" width="3.5703125" style="26" customWidth="1"/>
    <col min="41" max="41" width="11.140625" customWidth="1"/>
    <col min="42" max="42" width="12.42578125" style="52" customWidth="1"/>
  </cols>
  <sheetData>
    <row r="1" spans="1:42" ht="72" x14ac:dyDescent="0.2">
      <c r="A1" s="1" t="s">
        <v>102</v>
      </c>
      <c r="B1" s="8" t="s">
        <v>103</v>
      </c>
      <c r="C1" s="8" t="s">
        <v>96</v>
      </c>
      <c r="D1" s="8" t="s">
        <v>4</v>
      </c>
      <c r="E1" s="9" t="s">
        <v>104</v>
      </c>
      <c r="F1" s="13" t="s">
        <v>7</v>
      </c>
      <c r="G1" s="8" t="s">
        <v>57</v>
      </c>
      <c r="H1" s="14" t="s">
        <v>58</v>
      </c>
      <c r="I1" s="32" t="s">
        <v>193</v>
      </c>
      <c r="J1" s="38" t="s">
        <v>85</v>
      </c>
      <c r="K1" s="49" t="s">
        <v>67</v>
      </c>
      <c r="L1" s="39" t="s">
        <v>87</v>
      </c>
      <c r="M1" s="40" t="s">
        <v>86</v>
      </c>
      <c r="N1" s="8" t="s">
        <v>105</v>
      </c>
      <c r="O1" s="8" t="s">
        <v>106</v>
      </c>
      <c r="P1" s="24"/>
      <c r="Q1" s="9" t="s">
        <v>107</v>
      </c>
      <c r="R1" s="49" t="s">
        <v>67</v>
      </c>
      <c r="T1" s="9" t="s">
        <v>108</v>
      </c>
      <c r="U1" s="49" t="s">
        <v>67</v>
      </c>
      <c r="W1" s="9" t="s">
        <v>109</v>
      </c>
      <c r="X1" s="49" t="s">
        <v>67</v>
      </c>
      <c r="Z1" s="9" t="s">
        <v>110</v>
      </c>
      <c r="AA1" s="49" t="s">
        <v>67</v>
      </c>
      <c r="AC1" s="9" t="s">
        <v>111</v>
      </c>
      <c r="AD1" s="49" t="s">
        <v>67</v>
      </c>
      <c r="AF1" s="9" t="s">
        <v>112</v>
      </c>
      <c r="AG1" s="49" t="s">
        <v>67</v>
      </c>
      <c r="AI1" s="9" t="s">
        <v>113</v>
      </c>
      <c r="AJ1" s="49" t="s">
        <v>67</v>
      </c>
      <c r="AL1" s="9" t="s">
        <v>114</v>
      </c>
      <c r="AM1" s="49" t="s">
        <v>67</v>
      </c>
      <c r="AO1" s="9" t="s">
        <v>115</v>
      </c>
      <c r="AP1" s="49" t="s">
        <v>67</v>
      </c>
    </row>
    <row r="2" spans="1:42" x14ac:dyDescent="0.2">
      <c r="I2" s="33"/>
      <c r="K2" s="48"/>
    </row>
    <row r="3" spans="1:42" x14ac:dyDescent="0.2">
      <c r="A3" s="1">
        <v>1</v>
      </c>
      <c r="B3" t="s">
        <v>116</v>
      </c>
      <c r="C3" t="s">
        <v>5</v>
      </c>
      <c r="D3" t="s">
        <v>6</v>
      </c>
      <c r="E3" s="60">
        <v>28233.855434000001</v>
      </c>
      <c r="F3" s="62">
        <v>7.0000000000000007E-2</v>
      </c>
      <c r="I3" s="33"/>
      <c r="J3" s="63">
        <v>13541.39</v>
      </c>
      <c r="K3" s="48"/>
      <c r="N3" s="1" t="s">
        <v>76</v>
      </c>
      <c r="Q3" s="10"/>
      <c r="R3" s="48"/>
      <c r="T3" s="10"/>
      <c r="U3" s="48"/>
      <c r="W3" s="10"/>
      <c r="X3" s="48"/>
      <c r="Z3" s="10"/>
      <c r="AA3" s="48"/>
      <c r="AC3" s="10"/>
      <c r="AD3" s="48"/>
    </row>
    <row r="4" spans="1:42" x14ac:dyDescent="0.2">
      <c r="A4" s="1">
        <v>1</v>
      </c>
      <c r="B4" t="s">
        <v>116</v>
      </c>
      <c r="C4" t="s">
        <v>5</v>
      </c>
      <c r="D4" t="s">
        <v>9</v>
      </c>
      <c r="F4" s="62">
        <v>0.12</v>
      </c>
      <c r="I4" s="33"/>
      <c r="J4" s="63">
        <v>12929.45</v>
      </c>
      <c r="K4" s="48"/>
      <c r="Q4" s="10"/>
      <c r="R4" s="48"/>
      <c r="T4" s="10"/>
      <c r="U4" s="48"/>
      <c r="W4" s="10"/>
      <c r="X4" s="48"/>
      <c r="Z4" s="10"/>
      <c r="AA4" s="48"/>
      <c r="AC4" s="10"/>
      <c r="AD4" s="48"/>
    </row>
    <row r="5" spans="1:42" x14ac:dyDescent="0.2">
      <c r="A5" s="1">
        <v>1</v>
      </c>
      <c r="B5" t="s">
        <v>116</v>
      </c>
      <c r="C5" t="s">
        <v>8</v>
      </c>
      <c r="D5" t="s">
        <v>6</v>
      </c>
      <c r="F5" s="62">
        <v>0.06</v>
      </c>
      <c r="I5" s="33"/>
      <c r="J5" s="63">
        <v>13541.39</v>
      </c>
      <c r="K5" s="48"/>
      <c r="Q5" s="10"/>
      <c r="R5" s="48"/>
      <c r="T5" s="10"/>
      <c r="U5" s="48"/>
      <c r="W5" s="10"/>
      <c r="X5" s="48"/>
      <c r="Z5" s="10"/>
      <c r="AA5" s="48"/>
      <c r="AC5" s="10"/>
      <c r="AD5" s="48"/>
    </row>
    <row r="6" spans="1:42" x14ac:dyDescent="0.2">
      <c r="A6" s="1">
        <v>1</v>
      </c>
      <c r="B6" t="s">
        <v>116</v>
      </c>
      <c r="C6" t="s">
        <v>8</v>
      </c>
      <c r="D6" t="s">
        <v>9</v>
      </c>
      <c r="F6" s="62">
        <v>0.1</v>
      </c>
      <c r="I6" s="33"/>
      <c r="J6" s="63">
        <v>12929.45</v>
      </c>
      <c r="K6" s="48"/>
      <c r="Q6" s="10"/>
      <c r="R6" s="48"/>
      <c r="T6" s="10"/>
      <c r="U6" s="48"/>
      <c r="W6" s="10"/>
      <c r="X6" s="48"/>
      <c r="Z6" s="10"/>
      <c r="AA6" s="48"/>
      <c r="AC6" s="10"/>
      <c r="AD6" s="48"/>
    </row>
    <row r="7" spans="1:42" x14ac:dyDescent="0.2">
      <c r="F7" s="44"/>
      <c r="I7" s="33"/>
      <c r="J7" s="63"/>
      <c r="K7" s="48"/>
      <c r="Q7" s="10"/>
      <c r="R7" s="48"/>
      <c r="T7" s="10"/>
      <c r="U7" s="48"/>
      <c r="W7" s="10"/>
      <c r="X7" s="48"/>
      <c r="Z7" s="10"/>
      <c r="AA7" s="48"/>
      <c r="AC7" s="10"/>
      <c r="AD7" s="48"/>
    </row>
    <row r="8" spans="1:42" ht="24" x14ac:dyDescent="0.2">
      <c r="A8" s="1">
        <v>1</v>
      </c>
      <c r="B8" s="7" t="s">
        <v>117</v>
      </c>
      <c r="C8" t="s">
        <v>5</v>
      </c>
      <c r="D8" t="s">
        <v>6</v>
      </c>
      <c r="E8" s="60">
        <v>28233.855434000001</v>
      </c>
      <c r="F8" s="44">
        <v>0.27</v>
      </c>
      <c r="G8">
        <v>-3.2879452640000002E-4</v>
      </c>
      <c r="H8" s="15">
        <v>4.3719187289999999</v>
      </c>
      <c r="I8" s="33">
        <f>-H8/G8</f>
        <v>13296.811163094835</v>
      </c>
      <c r="J8" s="63">
        <v>13517.113684210526</v>
      </c>
      <c r="K8" s="48">
        <f t="shared" ref="K8:K11" si="0">(J8-I8)/J8</f>
        <v>1.6298044557620947E-2</v>
      </c>
      <c r="L8" s="44">
        <f>12*I8/$E$8</f>
        <v>5.6514327039087018</v>
      </c>
      <c r="M8" s="42">
        <f>-1/(G8*$E$8)</f>
        <v>0.10772220494442893</v>
      </c>
      <c r="N8" s="1" t="s">
        <v>76</v>
      </c>
      <c r="Q8" s="10">
        <f>(-0.1-$H8)/$G8</f>
        <v>13600.952479238107</v>
      </c>
      <c r="R8" s="48">
        <f>($J8-Q8)/$J8</f>
        <v>-6.2024184294250575E-3</v>
      </c>
      <c r="T8" s="10"/>
      <c r="U8" s="48"/>
      <c r="W8" s="10"/>
      <c r="X8" s="48"/>
      <c r="Z8" s="10"/>
      <c r="AA8" s="48"/>
      <c r="AC8" s="10"/>
      <c r="AD8" s="48"/>
    </row>
    <row r="9" spans="1:42" ht="24" x14ac:dyDescent="0.2">
      <c r="A9" s="1">
        <v>1</v>
      </c>
      <c r="B9" s="7" t="s">
        <v>117</v>
      </c>
      <c r="C9" t="s">
        <v>5</v>
      </c>
      <c r="D9" t="s">
        <v>9</v>
      </c>
      <c r="F9" s="62">
        <v>0.31</v>
      </c>
      <c r="G9">
        <v>-4.6648131319999999E-4</v>
      </c>
      <c r="H9" s="15">
        <v>5.8553915630000004</v>
      </c>
      <c r="I9" s="33">
        <f t="shared" ref="I9:I11" si="1">-H9/G9</f>
        <v>12552.253214245155</v>
      </c>
      <c r="J9" s="63">
        <v>12883.337000000003</v>
      </c>
      <c r="K9" s="48">
        <f t="shared" si="0"/>
        <v>2.5698604775676401E-2</v>
      </c>
      <c r="L9" s="44">
        <f t="shared" ref="L9:L14" si="2">12*I9/$E$8</f>
        <v>5.3349794512850188</v>
      </c>
      <c r="M9" s="42">
        <f>-1/(G9*$E$8)</f>
        <v>7.5926881431758173E-2</v>
      </c>
      <c r="Q9" s="10">
        <f t="shared" ref="Q9:Q11" si="3">(-0.1-$H9)/$G9</f>
        <v>12766.624073635026</v>
      </c>
      <c r="R9" s="48">
        <f t="shared" ref="R9:R11" si="4">($J9-Q9)/$J9</f>
        <v>9.0592155095358222E-3</v>
      </c>
      <c r="T9" s="10"/>
      <c r="U9" s="48"/>
      <c r="W9" s="10"/>
      <c r="X9" s="48"/>
      <c r="Z9" s="10"/>
      <c r="AA9" s="48"/>
      <c r="AC9" s="10"/>
      <c r="AD9" s="48"/>
    </row>
    <row r="10" spans="1:42" ht="24" x14ac:dyDescent="0.2">
      <c r="A10" s="1">
        <v>1</v>
      </c>
      <c r="B10" s="7" t="s">
        <v>117</v>
      </c>
      <c r="C10" t="s">
        <v>8</v>
      </c>
      <c r="D10" t="s">
        <v>6</v>
      </c>
      <c r="F10" s="44">
        <v>0.26</v>
      </c>
      <c r="G10">
        <v>-3.6171304149999999E-4</v>
      </c>
      <c r="H10" s="15">
        <v>4.8476321450000004</v>
      </c>
      <c r="I10" s="33">
        <f t="shared" si="1"/>
        <v>13401.872724569706</v>
      </c>
      <c r="J10" s="63">
        <v>13517.113684210526</v>
      </c>
      <c r="K10" s="48">
        <f t="shared" si="0"/>
        <v>8.5255596966261962E-3</v>
      </c>
      <c r="L10" s="44">
        <f t="shared" si="2"/>
        <v>5.6960861427791238</v>
      </c>
      <c r="M10" s="42">
        <f>-1/(G10*$E$8)</f>
        <v>9.79187015502377E-2</v>
      </c>
      <c r="Q10" s="10">
        <f t="shared" si="3"/>
        <v>13678.334970955146</v>
      </c>
      <c r="R10" s="48">
        <f t="shared" si="4"/>
        <v>-1.1927197662985096E-2</v>
      </c>
      <c r="T10" s="10"/>
      <c r="U10" s="48"/>
      <c r="W10" s="10"/>
      <c r="X10" s="48"/>
      <c r="Z10" s="10"/>
      <c r="AA10" s="48"/>
      <c r="AC10" s="10"/>
      <c r="AD10" s="48"/>
    </row>
    <row r="11" spans="1:42" ht="24" x14ac:dyDescent="0.2">
      <c r="A11" s="1">
        <v>1</v>
      </c>
      <c r="B11" s="7" t="s">
        <v>117</v>
      </c>
      <c r="C11" t="s">
        <v>8</v>
      </c>
      <c r="D11" t="s">
        <v>9</v>
      </c>
      <c r="F11" s="62">
        <v>0.31</v>
      </c>
      <c r="G11">
        <v>-5.0521682089999995E-4</v>
      </c>
      <c r="H11" s="15">
        <v>6.3676797619999999</v>
      </c>
      <c r="I11" s="33">
        <f t="shared" si="1"/>
        <v>12603.855411339096</v>
      </c>
      <c r="J11" s="63">
        <v>12883.337000000003</v>
      </c>
      <c r="K11" s="48">
        <f t="shared" si="0"/>
        <v>2.1693260733683099E-2</v>
      </c>
      <c r="L11" s="44">
        <f t="shared" si="2"/>
        <v>5.3569115025620677</v>
      </c>
      <c r="M11" s="42">
        <f>-1/(G11*$E$8)</f>
        <v>7.0105487173551168E-2</v>
      </c>
      <c r="Q11" s="10">
        <f t="shared" si="3"/>
        <v>12801.790230337914</v>
      </c>
      <c r="R11" s="48">
        <f t="shared" si="4"/>
        <v>6.3296310313150214E-3</v>
      </c>
      <c r="T11" s="10"/>
      <c r="U11" s="48"/>
      <c r="W11" s="10"/>
      <c r="X11" s="48"/>
      <c r="Z11" s="10"/>
      <c r="AA11" s="48"/>
      <c r="AC11" s="10"/>
      <c r="AD11" s="48"/>
    </row>
    <row r="12" spans="1:42" ht="24" x14ac:dyDescent="0.2">
      <c r="A12" s="1">
        <v>1</v>
      </c>
      <c r="B12" s="7" t="s">
        <v>117</v>
      </c>
      <c r="C12" t="s">
        <v>62</v>
      </c>
      <c r="D12" t="s">
        <v>6</v>
      </c>
      <c r="F12" s="5">
        <f>(F8+F10)/2</f>
        <v>0.26500000000000001</v>
      </c>
      <c r="I12" s="33">
        <f t="shared" ref="I12:K13" si="5">(I8+I10)/2</f>
        <v>13349.341943832271</v>
      </c>
      <c r="J12" s="61">
        <f t="shared" si="5"/>
        <v>13517.113684210526</v>
      </c>
      <c r="K12" s="48">
        <f t="shared" si="5"/>
        <v>1.2411802127123572E-2</v>
      </c>
      <c r="L12" s="44">
        <f t="shared" si="2"/>
        <v>5.6737594233439124</v>
      </c>
      <c r="M12" s="2">
        <f>(M8+M10)/2</f>
        <v>0.10282045324733331</v>
      </c>
      <c r="Q12" s="10">
        <f t="shared" ref="Q12:R13" si="6">(Q8+Q10)/2</f>
        <v>13639.643725096626</v>
      </c>
      <c r="R12" s="48">
        <f t="shared" si="6"/>
        <v>-9.0648080462050768E-3</v>
      </c>
      <c r="T12" s="10"/>
      <c r="U12" s="48"/>
      <c r="W12" s="10"/>
      <c r="X12" s="48"/>
      <c r="Z12" s="10"/>
      <c r="AA12" s="48"/>
      <c r="AC12" s="10"/>
      <c r="AD12" s="48"/>
    </row>
    <row r="13" spans="1:42" ht="24" x14ac:dyDescent="0.2">
      <c r="A13" s="1">
        <v>1</v>
      </c>
      <c r="B13" s="7" t="s">
        <v>117</v>
      </c>
      <c r="C13" t="s">
        <v>62</v>
      </c>
      <c r="D13" t="s">
        <v>9</v>
      </c>
      <c r="F13" s="62">
        <f>(F9+F11)/2</f>
        <v>0.31</v>
      </c>
      <c r="I13" s="33">
        <f t="shared" si="5"/>
        <v>12578.054312792126</v>
      </c>
      <c r="J13" s="61">
        <f t="shared" si="5"/>
        <v>12883.337000000003</v>
      </c>
      <c r="K13" s="48">
        <f>(K9+K11)/2</f>
        <v>2.3695932754679752E-2</v>
      </c>
      <c r="L13" s="44">
        <f t="shared" si="2"/>
        <v>5.3459454769235437</v>
      </c>
      <c r="M13" s="42">
        <f>(M9+M11)/2</f>
        <v>7.3016184302654663E-2</v>
      </c>
      <c r="Q13" s="10">
        <f t="shared" si="6"/>
        <v>12784.207151986469</v>
      </c>
      <c r="R13" s="48">
        <f>(R9+R11)/2</f>
        <v>7.6944232704254222E-3</v>
      </c>
      <c r="T13" s="10"/>
      <c r="U13" s="48"/>
      <c r="W13" s="10"/>
      <c r="X13" s="48"/>
      <c r="Z13" s="10"/>
      <c r="AA13" s="48"/>
      <c r="AC13" s="10"/>
      <c r="AD13" s="48"/>
    </row>
    <row r="14" spans="1:42" ht="24" x14ac:dyDescent="0.2">
      <c r="A14" s="1">
        <v>1</v>
      </c>
      <c r="B14" s="7" t="s">
        <v>117</v>
      </c>
      <c r="C14" t="s">
        <v>62</v>
      </c>
      <c r="D14" t="s">
        <v>63</v>
      </c>
      <c r="F14" s="5">
        <f>AVERAGE(F8:F11)</f>
        <v>0.28750000000000003</v>
      </c>
      <c r="I14" s="33">
        <f t="shared" ref="I14:K14" si="7">AVERAGE(I8:I11)</f>
        <v>12963.698128312197</v>
      </c>
      <c r="J14" s="61">
        <f t="shared" si="7"/>
        <v>13200.225342105263</v>
      </c>
      <c r="K14" s="48">
        <f t="shared" si="7"/>
        <v>1.805386744090166E-2</v>
      </c>
      <c r="L14" s="44">
        <f t="shared" si="2"/>
        <v>5.5098524501337272</v>
      </c>
      <c r="M14" s="2">
        <f>AVERAGE(M8:M11)</f>
        <v>8.7918318774993981E-2</v>
      </c>
      <c r="Q14" s="10">
        <f t="shared" ref="Q14:R14" si="8">AVERAGE(Q8:Q11)</f>
        <v>13211.92543854155</v>
      </c>
      <c r="R14" s="48">
        <f t="shared" si="8"/>
        <v>-6.8519238788982751E-4</v>
      </c>
      <c r="T14" s="10"/>
      <c r="U14" s="48"/>
      <c r="W14" s="10"/>
      <c r="X14" s="48"/>
      <c r="Z14" s="10"/>
      <c r="AA14" s="48"/>
      <c r="AC14" s="10"/>
      <c r="AD14" s="48"/>
    </row>
    <row r="15" spans="1:42" x14ac:dyDescent="0.2">
      <c r="F15" s="44"/>
      <c r="I15" s="33"/>
      <c r="J15" s="63"/>
      <c r="K15" s="48"/>
      <c r="Q15" s="10"/>
      <c r="R15" s="48"/>
      <c r="T15" s="10"/>
      <c r="U15" s="48"/>
      <c r="W15" s="10"/>
      <c r="X15" s="48"/>
      <c r="Z15" s="10"/>
      <c r="AA15" s="48"/>
      <c r="AC15" s="10"/>
      <c r="AD15" s="48"/>
    </row>
    <row r="16" spans="1:42" ht="24" x14ac:dyDescent="0.2">
      <c r="A16" s="1">
        <v>1</v>
      </c>
      <c r="B16" s="7" t="s">
        <v>118</v>
      </c>
      <c r="C16" t="s">
        <v>5</v>
      </c>
      <c r="D16" t="s">
        <v>6</v>
      </c>
      <c r="E16" s="60">
        <v>28233.855434000001</v>
      </c>
      <c r="F16" s="44">
        <v>0.63</v>
      </c>
      <c r="G16">
        <v>-3.7061566079999998E-4</v>
      </c>
      <c r="H16" s="15">
        <v>4.7755503360000002</v>
      </c>
      <c r="I16" s="33">
        <f t="shared" ref="I16:I19" si="9">-H16/G16</f>
        <v>12885.452076395366</v>
      </c>
      <c r="J16" s="63">
        <v>13489.97099071207</v>
      </c>
      <c r="K16" s="48">
        <f t="shared" ref="K16:K19" si="10">(J16-I16)/J16</f>
        <v>4.4812469554821099E-2</v>
      </c>
      <c r="L16" s="44">
        <f t="shared" ref="L16:L22" si="11">12*I16/$E$8</f>
        <v>5.4765961835499137</v>
      </c>
      <c r="M16" s="42">
        <f>-1/(G16*$E$16)</f>
        <v>9.5566580432715612E-2</v>
      </c>
      <c r="N16" s="1" t="s">
        <v>76</v>
      </c>
      <c r="Q16" s="10">
        <f>(-0.1-$H16)/$G16</f>
        <v>13155.273378021267</v>
      </c>
      <c r="R16" s="48">
        <f>($J16-Q16)/$J16</f>
        <v>2.4810847474857019E-2</v>
      </c>
      <c r="T16" s="10">
        <f>(-0.2-$H16)/$G16</f>
        <v>13425.094679647171</v>
      </c>
      <c r="U16" s="48">
        <f>($J16-T16)/$J16</f>
        <v>4.8092253948928028E-3</v>
      </c>
      <c r="W16" s="10">
        <f>(-0.3-$H16)/$G16</f>
        <v>13694.915981273072</v>
      </c>
      <c r="X16" s="48">
        <f>($J16-W16)/$J16</f>
        <v>-1.5192396685071278E-2</v>
      </c>
      <c r="Z16" s="10">
        <f>(-0.4-$H16)/$G16</f>
        <v>13964.737282898977</v>
      </c>
      <c r="AA16" s="48">
        <f>($J16-Z16)/$J16</f>
        <v>-3.5194018765035626E-2</v>
      </c>
      <c r="AC16" s="10">
        <f>(-0.5-$H16)/$G16</f>
        <v>14234.558584524879</v>
      </c>
      <c r="AD16" s="48">
        <f>($J16-AC16)/$J16</f>
        <v>-5.5195640844999706E-2</v>
      </c>
      <c r="AF16" s="10"/>
      <c r="AG16" s="48"/>
      <c r="AI16" s="10"/>
      <c r="AJ16" s="48"/>
      <c r="AL16" s="10"/>
      <c r="AM16" s="48"/>
      <c r="AO16" s="10"/>
      <c r="AP16" s="48"/>
    </row>
    <row r="17" spans="1:42" ht="24" x14ac:dyDescent="0.2">
      <c r="A17" s="1">
        <v>1</v>
      </c>
      <c r="B17" s="7" t="s">
        <v>118</v>
      </c>
      <c r="C17" t="s">
        <v>5</v>
      </c>
      <c r="D17" t="s">
        <v>9</v>
      </c>
      <c r="F17" s="44">
        <v>0.94</v>
      </c>
      <c r="G17">
        <v>-3.4015046020000002E-4</v>
      </c>
      <c r="H17" s="15">
        <v>3.9043711619999999</v>
      </c>
      <c r="I17" s="33">
        <f t="shared" si="9"/>
        <v>11478.365073221794</v>
      </c>
      <c r="J17" s="63">
        <v>12974.435000000001</v>
      </c>
      <c r="K17" s="48">
        <f t="shared" si="10"/>
        <v>0.11530906176478646</v>
      </c>
      <c r="L17" s="44">
        <f t="shared" si="11"/>
        <v>4.8785537349175021</v>
      </c>
      <c r="M17" s="42">
        <f>-1/(G17*$E$16)</f>
        <v>0.10412589574814059</v>
      </c>
      <c r="Q17" s="10">
        <f t="shared" ref="Q17:Q19" si="12">(-0.1-$H17)/$G17</f>
        <v>11772.352621970669</v>
      </c>
      <c r="R17" s="48">
        <f t="shared" ref="R17:R19" si="13">($J17-Q17)/$J17</f>
        <v>9.2650075169310425E-2</v>
      </c>
      <c r="T17" s="10">
        <f t="shared" ref="T17:T19" si="14">(-0.2-$H17)/$G17</f>
        <v>12066.340170719544</v>
      </c>
      <c r="U17" s="48">
        <f t="shared" ref="U17:U19" si="15">($J17-T17)/$J17</f>
        <v>6.9991088573834376E-2</v>
      </c>
      <c r="W17" s="10">
        <f t="shared" ref="W17:W19" si="16">(-0.3-$H17)/$G17</f>
        <v>12360.327719468421</v>
      </c>
      <c r="X17" s="48">
        <f t="shared" ref="X17:X19" si="17">($J17-W17)/$J17</f>
        <v>4.7332101978358188E-2</v>
      </c>
      <c r="Z17" s="10">
        <f t="shared" ref="Z17:Z19" si="18">(-0.4-$H17)/$G17</f>
        <v>12654.315268217295</v>
      </c>
      <c r="AA17" s="48">
        <f t="shared" ref="AA17:AA19" si="19">($J17-Z17)/$J17</f>
        <v>2.4673115382882287E-2</v>
      </c>
      <c r="AC17" s="10">
        <f t="shared" ref="AC17:AC19" si="20">(-0.5-$H17)/$G17</f>
        <v>12948.302816966174</v>
      </c>
      <c r="AD17" s="48">
        <f t="shared" ref="AD17:AD19" si="21">($J17-AC17)/$J17</f>
        <v>2.0141287874059608E-3</v>
      </c>
      <c r="AF17" s="10"/>
      <c r="AG17" s="48"/>
      <c r="AI17" s="10"/>
      <c r="AJ17" s="48"/>
      <c r="AL17" s="10"/>
      <c r="AM17" s="48"/>
      <c r="AO17" s="10"/>
      <c r="AP17" s="48"/>
    </row>
    <row r="18" spans="1:42" ht="24" x14ac:dyDescent="0.2">
      <c r="A18" s="1">
        <v>1</v>
      </c>
      <c r="B18" s="7" t="s">
        <v>118</v>
      </c>
      <c r="C18" t="s">
        <v>8</v>
      </c>
      <c r="D18" t="s">
        <v>6</v>
      </c>
      <c r="F18" s="44">
        <v>0.61</v>
      </c>
      <c r="G18">
        <v>-4.0606800180000003E-4</v>
      </c>
      <c r="H18" s="15">
        <v>5.2670403290000003</v>
      </c>
      <c r="I18" s="33">
        <f t="shared" si="9"/>
        <v>12970.83322412133</v>
      </c>
      <c r="J18" s="63">
        <v>13489.97099071207</v>
      </c>
      <c r="K18" s="48">
        <f t="shared" si="10"/>
        <v>3.8483238173615784E-2</v>
      </c>
      <c r="L18" s="44">
        <f t="shared" si="11"/>
        <v>5.5128850203723108</v>
      </c>
      <c r="M18" s="42">
        <f>-1/(G18*$E$16)</f>
        <v>8.7223005015085744E-2</v>
      </c>
      <c r="Q18" s="10">
        <f t="shared" si="12"/>
        <v>13217.097395532828</v>
      </c>
      <c r="R18" s="48">
        <f t="shared" si="13"/>
        <v>2.0227885987828848E-2</v>
      </c>
      <c r="T18" s="10">
        <f t="shared" si="14"/>
        <v>13463.361566944328</v>
      </c>
      <c r="U18" s="48">
        <f t="shared" si="15"/>
        <v>1.972533802041777E-3</v>
      </c>
      <c r="W18" s="10">
        <f t="shared" si="16"/>
        <v>13709.625738355826</v>
      </c>
      <c r="X18" s="48">
        <f t="shared" si="17"/>
        <v>-1.6282818383745158E-2</v>
      </c>
      <c r="Z18" s="10">
        <f t="shared" si="18"/>
        <v>13955.889909767326</v>
      </c>
      <c r="AA18" s="48">
        <f t="shared" si="19"/>
        <v>-3.4538170569532227E-2</v>
      </c>
      <c r="AC18" s="10">
        <f t="shared" si="20"/>
        <v>14202.154081178824</v>
      </c>
      <c r="AD18" s="48">
        <f t="shared" si="21"/>
        <v>-5.2793522755319164E-2</v>
      </c>
      <c r="AF18" s="10"/>
      <c r="AG18" s="48"/>
      <c r="AI18" s="10"/>
      <c r="AJ18" s="48"/>
      <c r="AL18" s="10"/>
      <c r="AM18" s="48"/>
      <c r="AO18" s="10"/>
      <c r="AP18" s="48"/>
    </row>
    <row r="19" spans="1:42" ht="24" x14ac:dyDescent="0.2">
      <c r="A19" s="1">
        <v>1</v>
      </c>
      <c r="B19" s="7" t="s">
        <v>118</v>
      </c>
      <c r="C19" t="s">
        <v>8</v>
      </c>
      <c r="D19" t="s">
        <v>9</v>
      </c>
      <c r="F19" s="44">
        <v>0.89</v>
      </c>
      <c r="G19">
        <v>-3.6769542790000002E-4</v>
      </c>
      <c r="H19" s="15">
        <v>4.2451806789999997</v>
      </c>
      <c r="I19" s="33">
        <f t="shared" si="9"/>
        <v>11545.372492786439</v>
      </c>
      <c r="J19" s="63">
        <v>12974.435000000001</v>
      </c>
      <c r="K19" s="48">
        <f t="shared" si="10"/>
        <v>0.11014448854332096</v>
      </c>
      <c r="L19" s="44">
        <f t="shared" si="11"/>
        <v>4.9070333393645607</v>
      </c>
      <c r="M19" s="42">
        <f>-1/(G19*$E$16)</f>
        <v>9.6325569125922883E-2</v>
      </c>
      <c r="Q19" s="10">
        <f t="shared" si="12"/>
        <v>11817.336712116346</v>
      </c>
      <c r="R19" s="48">
        <f t="shared" si="13"/>
        <v>8.9182942292566472E-2</v>
      </c>
      <c r="T19" s="10">
        <f t="shared" si="14"/>
        <v>12089.300931446256</v>
      </c>
      <c r="U19" s="48">
        <f t="shared" si="15"/>
        <v>6.8221396041811849E-2</v>
      </c>
      <c r="W19" s="10">
        <f t="shared" si="16"/>
        <v>12361.265150776164</v>
      </c>
      <c r="X19" s="48">
        <f t="shared" si="17"/>
        <v>4.7259849791057365E-2</v>
      </c>
      <c r="Z19" s="10">
        <f t="shared" si="18"/>
        <v>12633.229370106073</v>
      </c>
      <c r="AA19" s="48">
        <f t="shared" si="19"/>
        <v>2.6298303540302742E-2</v>
      </c>
      <c r="AC19" s="10">
        <f t="shared" si="20"/>
        <v>12905.193589435979</v>
      </c>
      <c r="AD19" s="48">
        <f t="shared" si="21"/>
        <v>5.3367572895483967E-3</v>
      </c>
      <c r="AF19" s="10"/>
      <c r="AG19" s="48"/>
      <c r="AI19" s="10"/>
      <c r="AJ19" s="48"/>
      <c r="AL19" s="10"/>
      <c r="AM19" s="48"/>
      <c r="AO19" s="10"/>
      <c r="AP19" s="48"/>
    </row>
    <row r="20" spans="1:42" ht="24" x14ac:dyDescent="0.2">
      <c r="A20" s="1">
        <v>1</v>
      </c>
      <c r="B20" s="7" t="s">
        <v>118</v>
      </c>
      <c r="C20" t="s">
        <v>62</v>
      </c>
      <c r="D20" t="s">
        <v>6</v>
      </c>
      <c r="F20" s="5">
        <f>(F16+F18)/2</f>
        <v>0.62</v>
      </c>
      <c r="I20" s="33">
        <f t="shared" ref="I20:K21" si="22">(I16+I18)/2</f>
        <v>12928.142650258349</v>
      </c>
      <c r="J20" s="61">
        <f t="shared" si="22"/>
        <v>13489.97099071207</v>
      </c>
      <c r="K20" s="48">
        <f t="shared" si="22"/>
        <v>4.1647853864218445E-2</v>
      </c>
      <c r="L20" s="44">
        <f t="shared" si="11"/>
        <v>5.4947406019611122</v>
      </c>
      <c r="M20" s="2">
        <f>(M16+M18)/2</f>
        <v>9.1394792723900678E-2</v>
      </c>
      <c r="Q20" s="10">
        <f t="shared" ref="Q20:R21" si="23">(Q16+Q18)/2</f>
        <v>13186.185386777048</v>
      </c>
      <c r="R20" s="48">
        <f t="shared" si="23"/>
        <v>2.2519366731342933E-2</v>
      </c>
      <c r="T20" s="10">
        <f t="shared" ref="T20:U21" si="24">(T16+T18)/2</f>
        <v>13444.22812329575</v>
      </c>
      <c r="U20" s="48">
        <f t="shared" si="24"/>
        <v>3.3908795984672899E-3</v>
      </c>
      <c r="W20" s="10">
        <f t="shared" ref="W20:X21" si="25">(W16+W18)/2</f>
        <v>13702.270859814449</v>
      </c>
      <c r="X20" s="48">
        <f t="shared" si="25"/>
        <v>-1.573760753440822E-2</v>
      </c>
      <c r="Z20" s="10">
        <f t="shared" ref="Z20:AA21" si="26">(Z16+Z18)/2</f>
        <v>13960.313596333152</v>
      </c>
      <c r="AA20" s="48">
        <f t="shared" si="26"/>
        <v>-3.4866094667283923E-2</v>
      </c>
      <c r="AB20" s="36"/>
      <c r="AC20" s="10">
        <f t="shared" ref="AC20:AD21" si="27">(AC16+AC18)/2</f>
        <v>14218.35633285185</v>
      </c>
      <c r="AD20" s="48">
        <f t="shared" si="27"/>
        <v>-5.3994581800159439E-2</v>
      </c>
      <c r="AF20" s="10"/>
      <c r="AG20" s="48"/>
      <c r="AI20" s="10"/>
      <c r="AJ20" s="48"/>
      <c r="AL20" s="10"/>
      <c r="AM20" s="48"/>
      <c r="AO20" s="10"/>
      <c r="AP20" s="48"/>
    </row>
    <row r="21" spans="1:42" ht="24" x14ac:dyDescent="0.2">
      <c r="A21" s="1">
        <v>1</v>
      </c>
      <c r="B21" s="7" t="s">
        <v>118</v>
      </c>
      <c r="C21" t="s">
        <v>62</v>
      </c>
      <c r="D21" t="s">
        <v>9</v>
      </c>
      <c r="F21" s="5">
        <f>(F17+F19)/2</f>
        <v>0.91500000000000004</v>
      </c>
      <c r="I21" s="33">
        <f t="shared" si="22"/>
        <v>11511.868783004116</v>
      </c>
      <c r="J21" s="61">
        <f t="shared" si="22"/>
        <v>12974.435000000001</v>
      </c>
      <c r="K21" s="48">
        <f>(K17+K19)/2</f>
        <v>0.11272677515405372</v>
      </c>
      <c r="L21" s="44">
        <f t="shared" si="11"/>
        <v>4.8927935371410314</v>
      </c>
      <c r="M21" s="42">
        <f>(M17+M19)/2</f>
        <v>0.10022573243703173</v>
      </c>
      <c r="Q21" s="10">
        <f t="shared" si="23"/>
        <v>11794.844667043508</v>
      </c>
      <c r="R21" s="48">
        <f>(R17+R19)/2</f>
        <v>9.0916508730938456E-2</v>
      </c>
      <c r="T21" s="10">
        <f t="shared" si="24"/>
        <v>12077.820551082899</v>
      </c>
      <c r="U21" s="48">
        <f>(U17+U19)/2</f>
        <v>6.9106242307823113E-2</v>
      </c>
      <c r="W21" s="10">
        <f t="shared" si="25"/>
        <v>12360.796435122293</v>
      </c>
      <c r="X21" s="48">
        <f>(X17+X19)/2</f>
        <v>4.7295975884707776E-2</v>
      </c>
      <c r="Z21" s="10">
        <f t="shared" si="26"/>
        <v>12643.772319161684</v>
      </c>
      <c r="AA21" s="48">
        <f>(AA17+AA19)/2</f>
        <v>2.5485709461592516E-2</v>
      </c>
      <c r="AC21" s="10">
        <f t="shared" si="27"/>
        <v>12926.748203201078</v>
      </c>
      <c r="AD21" s="48">
        <f>(AD17+AD19)/2</f>
        <v>3.6754430384771785E-3</v>
      </c>
      <c r="AF21" s="10"/>
      <c r="AG21" s="48"/>
      <c r="AI21" s="10"/>
      <c r="AJ21" s="48"/>
      <c r="AL21" s="10"/>
      <c r="AM21" s="48"/>
      <c r="AO21" s="10"/>
      <c r="AP21" s="48"/>
    </row>
    <row r="22" spans="1:42" ht="24" x14ac:dyDescent="0.2">
      <c r="A22" s="1">
        <v>1</v>
      </c>
      <c r="B22" s="7" t="s">
        <v>118</v>
      </c>
      <c r="C22" t="s">
        <v>62</v>
      </c>
      <c r="D22" t="s">
        <v>63</v>
      </c>
      <c r="F22" s="5">
        <f>AVERAGE(F16:F19)</f>
        <v>0.76749999999999996</v>
      </c>
      <c r="I22" s="33">
        <f t="shared" ref="I22:K22" si="28">AVERAGE(I16:I19)</f>
        <v>12220.005716631233</v>
      </c>
      <c r="J22" s="61">
        <f t="shared" si="28"/>
        <v>13232.202995356034</v>
      </c>
      <c r="K22" s="48">
        <f t="shared" si="28"/>
        <v>7.7187314509136074E-2</v>
      </c>
      <c r="L22" s="44">
        <f t="shared" si="11"/>
        <v>5.1937670695510718</v>
      </c>
      <c r="M22" s="2">
        <f>AVERAGE(M16:M19)</f>
        <v>9.581026258046621E-2</v>
      </c>
      <c r="Q22" s="10">
        <f t="shared" ref="Q22:R22" si="29">AVERAGE(Q16:Q19)</f>
        <v>12490.515026910278</v>
      </c>
      <c r="R22" s="48">
        <f t="shared" si="29"/>
        <v>5.6717937731140686E-2</v>
      </c>
      <c r="T22" s="10">
        <f t="shared" ref="T22:U22" si="30">AVERAGE(T16:T19)</f>
        <v>12761.024337189323</v>
      </c>
      <c r="U22" s="48">
        <f t="shared" si="30"/>
        <v>3.6248560953145201E-2</v>
      </c>
      <c r="W22" s="10">
        <f t="shared" ref="W22:X22" si="31">AVERAGE(W16:W19)</f>
        <v>13031.53364746837</v>
      </c>
      <c r="X22" s="48">
        <f t="shared" si="31"/>
        <v>1.5779184175149778E-2</v>
      </c>
      <c r="Z22" s="10">
        <f t="shared" ref="Z22:AA22" si="32">AVERAGE(Z16:Z19)</f>
        <v>13302.042957747417</v>
      </c>
      <c r="AA22" s="48">
        <f t="shared" si="32"/>
        <v>-4.6901926028457067E-3</v>
      </c>
      <c r="AC22" s="10">
        <f t="shared" ref="AC22:AD22" si="33">AVERAGE(AC16:AC19)</f>
        <v>13572.552268026464</v>
      </c>
      <c r="AD22" s="48">
        <f t="shared" si="33"/>
        <v>-2.5159569380841126E-2</v>
      </c>
      <c r="AF22" s="10"/>
      <c r="AG22" s="48"/>
      <c r="AI22" s="10"/>
      <c r="AJ22" s="48"/>
      <c r="AL22" s="10"/>
      <c r="AM22" s="48"/>
      <c r="AO22" s="10"/>
      <c r="AP22" s="48"/>
    </row>
    <row r="23" spans="1:42" x14ac:dyDescent="0.2">
      <c r="F23" s="44"/>
      <c r="I23" s="33"/>
      <c r="J23" s="63"/>
      <c r="K23" s="48"/>
      <c r="Q23" s="10"/>
      <c r="R23" s="48"/>
      <c r="T23" s="10"/>
      <c r="U23" s="48"/>
      <c r="W23" s="10"/>
      <c r="X23" s="48"/>
      <c r="Z23" s="10"/>
      <c r="AA23" s="48"/>
      <c r="AC23" s="10"/>
      <c r="AD23" s="48"/>
    </row>
    <row r="24" spans="1:42" x14ac:dyDescent="0.2">
      <c r="A24" s="1">
        <v>1</v>
      </c>
      <c r="B24" s="7" t="s">
        <v>119</v>
      </c>
      <c r="C24" t="s">
        <v>5</v>
      </c>
      <c r="D24" t="s">
        <v>6</v>
      </c>
      <c r="E24" s="60">
        <v>28233.855434000001</v>
      </c>
      <c r="F24" s="44">
        <v>0.27</v>
      </c>
      <c r="G24">
        <v>-3.2879452640000002E-4</v>
      </c>
      <c r="H24" s="15">
        <v>0.8697731756</v>
      </c>
      <c r="I24" s="33">
        <f t="shared" ref="I24:I27" si="34">-H24/G24</f>
        <v>2645.3395837309777</v>
      </c>
      <c r="J24" s="63">
        <v>2865.6421052631586</v>
      </c>
      <c r="K24" s="48">
        <f t="shared" ref="K24:K27" si="35">(J24-I24)/J24</f>
        <v>7.687719311757879E-2</v>
      </c>
      <c r="L24" s="44">
        <f t="shared" ref="L24:L30" si="36">12*I24/$E$8</f>
        <v>1.1243266113257995</v>
      </c>
      <c r="M24" s="42">
        <f>-1/(G24*$E$24)</f>
        <v>0.10772220494442893</v>
      </c>
      <c r="N24" s="1" t="s">
        <v>76</v>
      </c>
      <c r="Q24" s="10">
        <f>(-0.1-$H24)/$G24</f>
        <v>2949.4808998742501</v>
      </c>
      <c r="R24" s="48">
        <f>($J24-Q24)/$J24</f>
        <v>-2.9256547583911368E-2</v>
      </c>
      <c r="T24" s="10">
        <f>(-0.2-$H24)/$G24</f>
        <v>3253.622216017523</v>
      </c>
      <c r="U24" s="48">
        <f>($J24-T24)/$J24</f>
        <v>-0.13539028828540167</v>
      </c>
      <c r="W24" s="10"/>
      <c r="X24" s="48"/>
      <c r="Z24" s="10"/>
      <c r="AA24" s="48"/>
      <c r="AC24" s="10"/>
      <c r="AD24" s="48"/>
    </row>
    <row r="25" spans="1:42" x14ac:dyDescent="0.2">
      <c r="A25" s="1">
        <v>1</v>
      </c>
      <c r="B25" s="7" t="s">
        <v>119</v>
      </c>
      <c r="C25" t="s">
        <v>5</v>
      </c>
      <c r="D25" t="s">
        <v>9</v>
      </c>
      <c r="F25" s="62">
        <v>0.31</v>
      </c>
      <c r="G25">
        <v>-4.6648131319999999E-4</v>
      </c>
      <c r="H25" s="15">
        <v>1.459929405</v>
      </c>
      <c r="I25" s="33">
        <f t="shared" si="34"/>
        <v>3129.6632119839437</v>
      </c>
      <c r="J25" s="63">
        <v>3460.7470000000003</v>
      </c>
      <c r="K25" s="48">
        <f t="shared" si="35"/>
        <v>9.5668301674770376E-2</v>
      </c>
      <c r="L25" s="44">
        <f t="shared" si="36"/>
        <v>1.3301746419860672</v>
      </c>
      <c r="M25" s="42">
        <f>-1/(G25*$E$24)</f>
        <v>7.5926881431758173E-2</v>
      </c>
      <c r="Q25" s="10">
        <f t="shared" ref="Q25:Q27" si="37">(-0.1-$H25)/$G25</f>
        <v>3344.034071373816</v>
      </c>
      <c r="R25" s="48">
        <f t="shared" ref="R25:R27" si="38">($J25-Q25)/$J25</f>
        <v>3.3724779253202934E-2</v>
      </c>
      <c r="T25" s="10">
        <f t="shared" ref="T25:T27" si="39">(-0.2-$H25)/$G25</f>
        <v>3558.4049307636874</v>
      </c>
      <c r="U25" s="48">
        <f t="shared" ref="U25:U27" si="40">($J25-T25)/$J25</f>
        <v>-2.8218743168364254E-2</v>
      </c>
      <c r="W25" s="10"/>
      <c r="X25" s="48"/>
      <c r="Z25" s="10"/>
      <c r="AA25" s="48"/>
      <c r="AC25" s="10"/>
      <c r="AD25" s="48"/>
    </row>
    <row r="26" spans="1:42" x14ac:dyDescent="0.2">
      <c r="A26" s="1">
        <v>1</v>
      </c>
      <c r="B26" s="7" t="s">
        <v>119</v>
      </c>
      <c r="C26" t="s">
        <v>8</v>
      </c>
      <c r="D26" t="s">
        <v>6</v>
      </c>
      <c r="F26" s="44">
        <v>0.26</v>
      </c>
      <c r="G26">
        <v>-3.6171304149999999E-4</v>
      </c>
      <c r="H26" s="15">
        <v>0.99485596389999997</v>
      </c>
      <c r="I26" s="33">
        <f t="shared" si="34"/>
        <v>2750.4011460974652</v>
      </c>
      <c r="J26" s="63">
        <v>2865.6421052631586</v>
      </c>
      <c r="K26" s="48">
        <f t="shared" si="35"/>
        <v>4.0214707535891146E-2</v>
      </c>
      <c r="L26" s="44">
        <f t="shared" si="36"/>
        <v>1.168980050575178</v>
      </c>
      <c r="M26" s="42">
        <f>-1/(G26*$E$24)</f>
        <v>9.79187015502377E-2</v>
      </c>
      <c r="Q26" s="10">
        <f t="shared" si="37"/>
        <v>3026.8633924829055</v>
      </c>
      <c r="R26" s="48">
        <f t="shared" si="38"/>
        <v>-5.6260091559808247E-2</v>
      </c>
      <c r="T26" s="10">
        <f t="shared" si="39"/>
        <v>3303.3256388683462</v>
      </c>
      <c r="U26" s="48">
        <f t="shared" si="40"/>
        <v>-0.1527348906555078</v>
      </c>
      <c r="W26" s="10"/>
      <c r="X26" s="48"/>
      <c r="Z26" s="10"/>
      <c r="AA26" s="48"/>
      <c r="AC26" s="10"/>
      <c r="AD26" s="48"/>
    </row>
    <row r="27" spans="1:42" x14ac:dyDescent="0.2">
      <c r="A27" s="1">
        <v>1</v>
      </c>
      <c r="B27" s="7" t="s">
        <v>119</v>
      </c>
      <c r="C27" t="s">
        <v>8</v>
      </c>
      <c r="D27" t="s">
        <v>9</v>
      </c>
      <c r="F27" s="62">
        <v>0.31</v>
      </c>
      <c r="G27">
        <v>-5.0521682089999995E-4</v>
      </c>
      <c r="H27" s="15">
        <v>1.6072287970000001</v>
      </c>
      <c r="I27" s="33">
        <f t="shared" si="34"/>
        <v>3181.2654102388383</v>
      </c>
      <c r="J27" s="63">
        <v>3460.7470000000003</v>
      </c>
      <c r="K27" s="48">
        <f t="shared" si="35"/>
        <v>8.0757590705463872E-2</v>
      </c>
      <c r="L27" s="44">
        <f t="shared" si="36"/>
        <v>1.3521066937565469</v>
      </c>
      <c r="M27" s="42">
        <f>-1/(G27*$E$24)</f>
        <v>7.0105487173551168E-2</v>
      </c>
      <c r="Q27" s="10">
        <f t="shared" si="37"/>
        <v>3379.2002292376569</v>
      </c>
      <c r="R27" s="48">
        <f t="shared" si="38"/>
        <v>2.3563343625622842E-2</v>
      </c>
      <c r="T27" s="10">
        <f t="shared" si="39"/>
        <v>3577.1350482364755</v>
      </c>
      <c r="U27" s="48">
        <f t="shared" si="40"/>
        <v>-3.3630903454218188E-2</v>
      </c>
      <c r="W27" s="10"/>
      <c r="X27" s="48"/>
      <c r="Z27" s="10"/>
      <c r="AA27" s="48"/>
      <c r="AC27" s="10"/>
      <c r="AD27" s="48"/>
    </row>
    <row r="28" spans="1:42" x14ac:dyDescent="0.2">
      <c r="A28" s="1">
        <v>1</v>
      </c>
      <c r="B28" s="7" t="s">
        <v>119</v>
      </c>
      <c r="C28" t="s">
        <v>62</v>
      </c>
      <c r="D28" t="s">
        <v>6</v>
      </c>
      <c r="F28" s="5">
        <f>(F24+F26)/2</f>
        <v>0.26500000000000001</v>
      </c>
      <c r="I28" s="33">
        <f t="shared" ref="I28:K29" si="41">(I24+I26)/2</f>
        <v>2697.8703649142217</v>
      </c>
      <c r="J28" s="61">
        <f t="shared" si="41"/>
        <v>2865.6421052631586</v>
      </c>
      <c r="K28" s="48">
        <f t="shared" si="41"/>
        <v>5.8545950326734972E-2</v>
      </c>
      <c r="L28" s="44">
        <f t="shared" si="36"/>
        <v>1.1466533309504887</v>
      </c>
      <c r="M28" s="2">
        <f>(M24+M26)/2</f>
        <v>0.10282045324733331</v>
      </c>
      <c r="Q28" s="10">
        <f t="shared" ref="Q28:R29" si="42">(Q24+Q26)/2</f>
        <v>2988.1721461785778</v>
      </c>
      <c r="R28" s="48">
        <f t="shared" si="42"/>
        <v>-4.2758319571859806E-2</v>
      </c>
      <c r="T28" s="10">
        <f t="shared" ref="T28:U29" si="43">(T24+T26)/2</f>
        <v>3278.4739274429348</v>
      </c>
      <c r="U28" s="48">
        <f t="shared" si="43"/>
        <v>-0.14406258947045475</v>
      </c>
      <c r="W28" s="10"/>
      <c r="X28" s="48"/>
      <c r="Z28" s="10"/>
      <c r="AA28" s="48"/>
      <c r="AC28" s="10"/>
      <c r="AD28" s="48"/>
    </row>
    <row r="29" spans="1:42" x14ac:dyDescent="0.2">
      <c r="A29" s="1">
        <v>1</v>
      </c>
      <c r="B29" s="7" t="s">
        <v>119</v>
      </c>
      <c r="C29" t="s">
        <v>62</v>
      </c>
      <c r="D29" t="s">
        <v>9</v>
      </c>
      <c r="F29" s="62">
        <f>(F25+F27)/2</f>
        <v>0.31</v>
      </c>
      <c r="I29" s="33">
        <f t="shared" si="41"/>
        <v>3155.464311111391</v>
      </c>
      <c r="J29" s="61">
        <f t="shared" si="41"/>
        <v>3460.7470000000003</v>
      </c>
      <c r="K29" s="48">
        <f>(K25+K27)/2</f>
        <v>8.8212946190117131E-2</v>
      </c>
      <c r="L29" s="44">
        <f t="shared" si="36"/>
        <v>1.3411406678713069</v>
      </c>
      <c r="M29" s="42">
        <f>(M25+M27)/2</f>
        <v>7.3016184302654663E-2</v>
      </c>
      <c r="Q29" s="10">
        <f t="shared" si="42"/>
        <v>3361.6171503057367</v>
      </c>
      <c r="R29" s="48">
        <f>(R25+R27)/2</f>
        <v>2.8644061439412886E-2</v>
      </c>
      <c r="T29" s="10">
        <f t="shared" si="43"/>
        <v>3567.7699895000815</v>
      </c>
      <c r="U29" s="48">
        <f>(U25+U27)/2</f>
        <v>-3.0924823311291219E-2</v>
      </c>
      <c r="W29" s="10"/>
      <c r="X29" s="48"/>
      <c r="Z29" s="10"/>
      <c r="AA29" s="48"/>
      <c r="AC29" s="10"/>
      <c r="AD29" s="48"/>
    </row>
    <row r="30" spans="1:42" x14ac:dyDescent="0.2">
      <c r="A30" s="1">
        <v>1</v>
      </c>
      <c r="B30" s="7" t="s">
        <v>119</v>
      </c>
      <c r="C30" t="s">
        <v>62</v>
      </c>
      <c r="D30" t="s">
        <v>63</v>
      </c>
      <c r="F30" s="5">
        <f>AVERAGE(F24:F27)</f>
        <v>0.28750000000000003</v>
      </c>
      <c r="I30" s="33">
        <f t="shared" ref="I30:K30" si="44">AVERAGE(I24:I27)</f>
        <v>2926.6673380128063</v>
      </c>
      <c r="J30" s="61">
        <f t="shared" si="44"/>
        <v>3163.1945526315794</v>
      </c>
      <c r="K30" s="48">
        <f t="shared" si="44"/>
        <v>7.3379448258426044E-2</v>
      </c>
      <c r="L30" s="44">
        <f t="shared" si="36"/>
        <v>1.2438969994108979</v>
      </c>
      <c r="M30" s="2">
        <f>AVERAGE(M24:M27)</f>
        <v>8.7918318774993981E-2</v>
      </c>
      <c r="Q30" s="10">
        <f t="shared" ref="Q30:R30" si="45">AVERAGE(Q24:Q27)</f>
        <v>3174.894648242157</v>
      </c>
      <c r="R30" s="48">
        <f t="shared" si="45"/>
        <v>-7.0571290662234604E-3</v>
      </c>
      <c r="T30" s="10">
        <f t="shared" ref="T30:U30" si="46">AVERAGE(T24:T27)</f>
        <v>3423.1219584715082</v>
      </c>
      <c r="U30" s="48">
        <f t="shared" si="46"/>
        <v>-8.7493706390872991E-2</v>
      </c>
      <c r="W30" s="10"/>
      <c r="X30" s="48"/>
      <c r="Z30" s="10"/>
      <c r="AA30" s="48"/>
      <c r="AC30" s="10"/>
      <c r="AD30" s="48"/>
    </row>
    <row r="31" spans="1:42" x14ac:dyDescent="0.2">
      <c r="F31" s="44"/>
      <c r="I31" s="33"/>
      <c r="J31" s="63"/>
      <c r="K31" s="48"/>
      <c r="Q31" s="10"/>
      <c r="R31" s="48"/>
      <c r="T31" s="10"/>
      <c r="U31" s="48"/>
      <c r="W31" s="10"/>
      <c r="X31" s="48"/>
      <c r="Z31" s="10"/>
      <c r="AA31" s="48"/>
      <c r="AC31" s="10"/>
      <c r="AD31" s="48"/>
    </row>
    <row r="32" spans="1:42" ht="24" x14ac:dyDescent="0.2">
      <c r="A32" s="1">
        <v>1</v>
      </c>
      <c r="B32" s="7" t="s">
        <v>120</v>
      </c>
      <c r="C32" t="s">
        <v>5</v>
      </c>
      <c r="D32" t="s">
        <v>6</v>
      </c>
      <c r="E32" s="60">
        <v>28233.855434000001</v>
      </c>
      <c r="F32" s="44">
        <v>0.63</v>
      </c>
      <c r="G32">
        <v>-3.7061566079999998E-4</v>
      </c>
      <c r="H32" s="15">
        <v>0.82794815860000004</v>
      </c>
      <c r="I32" s="33">
        <f t="shared" ref="I32:I35" si="47">-H32/G32</f>
        <v>2233.9804983222125</v>
      </c>
      <c r="J32" s="63">
        <v>2838.4994117647061</v>
      </c>
      <c r="K32" s="48">
        <f t="shared" ref="K32:K35" si="48">(J32-I32)/J32</f>
        <v>0.21297130129284114</v>
      </c>
      <c r="L32" s="44">
        <f t="shared" ref="L32:L38" si="49">12*I32/$E$8</f>
        <v>0.94949009151558816</v>
      </c>
      <c r="M32" s="42">
        <f>-1/(G32*$E$32)</f>
        <v>9.5566580432715612E-2</v>
      </c>
      <c r="N32" s="1" t="s">
        <v>76</v>
      </c>
      <c r="Q32" s="10">
        <f>(-0.1-$H32)/$G32</f>
        <v>2503.8017999481149</v>
      </c>
      <c r="R32" s="48">
        <f>($J32-Q32)/$J32</f>
        <v>0.11791357448564994</v>
      </c>
      <c r="T32" s="10">
        <f>(-0.2-$H32)/$G32</f>
        <v>2773.6231015740177</v>
      </c>
      <c r="U32" s="48">
        <f>($J32-T32)/$J32</f>
        <v>2.285584767845858E-2</v>
      </c>
      <c r="W32" s="10">
        <f>(-0.3-$H32)/$G32</f>
        <v>3043.4444031999201</v>
      </c>
      <c r="X32" s="48">
        <f>($J32-W32)/$J32</f>
        <v>-7.2201879128732632E-2</v>
      </c>
      <c r="Z32" s="10">
        <f>(-0.4-$H32)/$G32</f>
        <v>3313.2657048258229</v>
      </c>
      <c r="AA32" s="48">
        <f>($J32-Z32)/$J32</f>
        <v>-0.16725960593592401</v>
      </c>
      <c r="AC32" s="10">
        <f>(-0.5-$H32)/$G32</f>
        <v>3583.0870064517253</v>
      </c>
      <c r="AD32" s="48">
        <f>($J32-AC32)/$J32</f>
        <v>-0.26231733274311519</v>
      </c>
      <c r="AF32" s="10">
        <f>(-0.6-$H32)/$G32</f>
        <v>3852.9083080776281</v>
      </c>
      <c r="AG32" s="48">
        <f>($J32-AF32)/$J32</f>
        <v>-0.35737505955030657</v>
      </c>
      <c r="AI32" s="10"/>
      <c r="AJ32" s="48"/>
      <c r="AL32" s="10"/>
      <c r="AM32" s="48"/>
      <c r="AO32" s="10"/>
      <c r="AP32" s="48"/>
    </row>
    <row r="33" spans="1:42" ht="24" x14ac:dyDescent="0.2">
      <c r="A33" s="1">
        <v>1</v>
      </c>
      <c r="B33" s="7" t="s">
        <v>120</v>
      </c>
      <c r="C33" t="s">
        <v>5</v>
      </c>
      <c r="D33" t="s">
        <v>9</v>
      </c>
      <c r="F33" s="44">
        <v>0.94</v>
      </c>
      <c r="G33">
        <v>-3.4015046020000002E-4</v>
      </c>
      <c r="H33" s="15">
        <v>0.69927283650000005</v>
      </c>
      <c r="I33" s="33">
        <f t="shared" si="47"/>
        <v>2055.7750710930832</v>
      </c>
      <c r="J33" s="63">
        <v>3551.8450000000003</v>
      </c>
      <c r="K33" s="48">
        <f t="shared" si="48"/>
        <v>0.42120923883416</v>
      </c>
      <c r="L33" s="44">
        <f t="shared" si="49"/>
        <v>0.87374892567486673</v>
      </c>
      <c r="M33" s="42">
        <f>-1/(G33*$E$32)</f>
        <v>0.10412589574814059</v>
      </c>
      <c r="Q33" s="10">
        <f t="shared" ref="Q33:Q35" si="50">(-0.1-$H33)/$G33</f>
        <v>2349.7626198419589</v>
      </c>
      <c r="R33" s="48">
        <f t="shared" ref="R33:R35" si="51">($J33-Q33)/$J33</f>
        <v>0.33843886210069452</v>
      </c>
      <c r="T33" s="10">
        <f t="shared" ref="T33:T35" si="52">(-0.2-$H33)/$G33</f>
        <v>2643.7501685908346</v>
      </c>
      <c r="U33" s="48">
        <f t="shared" ref="U33:U35" si="53">($J33-T33)/$J33</f>
        <v>0.25566848536722903</v>
      </c>
      <c r="W33" s="10">
        <f t="shared" ref="W33:W35" si="54">(-0.3-$H33)/$G33</f>
        <v>2937.7377173397103</v>
      </c>
      <c r="X33" s="48">
        <f t="shared" ref="X33:X35" si="55">($J33-W33)/$J33</f>
        <v>0.17289810863376354</v>
      </c>
      <c r="Z33" s="10">
        <f t="shared" ref="Z33:Z35" si="56">(-0.4-$H33)/$G33</f>
        <v>3231.7252660885856</v>
      </c>
      <c r="AA33" s="48">
        <f t="shared" ref="AA33:AA35" si="57">($J33-Z33)/$J33</f>
        <v>9.0127731900298186E-2</v>
      </c>
      <c r="AC33" s="10">
        <f t="shared" ref="AC33:AC35" si="58">(-0.5-$H33)/$G33</f>
        <v>3525.7128148374618</v>
      </c>
      <c r="AD33" s="48">
        <f t="shared" ref="AD33:AD35" si="59">($J33-AC33)/$J33</f>
        <v>7.3573551668325785E-3</v>
      </c>
      <c r="AF33" s="10">
        <f t="shared" ref="AF33:AF35" si="60">(-0.6-$H33)/$G33</f>
        <v>3819.7003635863375</v>
      </c>
      <c r="AG33" s="48">
        <f t="shared" ref="AG33:AG35" si="61">($J33-AF33)/$J33</f>
        <v>-7.5413021566632904E-2</v>
      </c>
      <c r="AI33" s="10"/>
      <c r="AJ33" s="48"/>
      <c r="AL33" s="10"/>
      <c r="AM33" s="48"/>
      <c r="AO33" s="10"/>
      <c r="AP33" s="48"/>
    </row>
    <row r="34" spans="1:42" ht="24" x14ac:dyDescent="0.2">
      <c r="A34" s="1">
        <v>1</v>
      </c>
      <c r="B34" s="7" t="s">
        <v>120</v>
      </c>
      <c r="C34" t="s">
        <v>8</v>
      </c>
      <c r="D34" t="s">
        <v>6</v>
      </c>
      <c r="F34" s="44">
        <v>0.61</v>
      </c>
      <c r="G34">
        <v>-4.0606800180000003E-4</v>
      </c>
      <c r="H34" s="15">
        <v>0.94181854890000005</v>
      </c>
      <c r="I34" s="33">
        <f t="shared" si="47"/>
        <v>2319.3616456483865</v>
      </c>
      <c r="J34" s="63">
        <v>2838.4994117647061</v>
      </c>
      <c r="K34" s="48">
        <f t="shared" si="48"/>
        <v>0.1828916236391149</v>
      </c>
      <c r="L34" s="44">
        <f t="shared" si="49"/>
        <v>0.98577892816806556</v>
      </c>
      <c r="M34" s="42">
        <f>-1/(G34*$E$32)</f>
        <v>8.7223005015085744E-2</v>
      </c>
      <c r="Q34" s="10">
        <f t="shared" si="50"/>
        <v>2565.6258170598853</v>
      </c>
      <c r="R34" s="48">
        <f t="shared" si="51"/>
        <v>9.613304606435491E-2</v>
      </c>
      <c r="T34" s="10">
        <f t="shared" si="52"/>
        <v>2811.8899884713842</v>
      </c>
      <c r="U34" s="48">
        <f t="shared" si="53"/>
        <v>9.3744684895949101E-3</v>
      </c>
      <c r="W34" s="10">
        <f t="shared" si="54"/>
        <v>3058.1541598828826</v>
      </c>
      <c r="X34" s="48">
        <f t="shared" si="55"/>
        <v>-7.7384109085164923E-2</v>
      </c>
      <c r="Z34" s="10">
        <f t="shared" si="56"/>
        <v>3304.4183312943819</v>
      </c>
      <c r="AA34" s="48">
        <f t="shared" si="57"/>
        <v>-0.16414268665992507</v>
      </c>
      <c r="AC34" s="10">
        <f t="shared" si="58"/>
        <v>3550.6825027058808</v>
      </c>
      <c r="AD34" s="48">
        <f t="shared" si="59"/>
        <v>-0.25090126423468506</v>
      </c>
      <c r="AF34" s="10">
        <f t="shared" si="60"/>
        <v>3796.9466741173792</v>
      </c>
      <c r="AG34" s="48">
        <f t="shared" si="61"/>
        <v>-0.33765984180944492</v>
      </c>
      <c r="AI34" s="10"/>
      <c r="AJ34" s="48"/>
      <c r="AL34" s="10"/>
      <c r="AM34" s="48"/>
      <c r="AO34" s="10"/>
      <c r="AP34" s="48"/>
    </row>
    <row r="35" spans="1:42" ht="24" x14ac:dyDescent="0.2">
      <c r="A35" s="1">
        <v>1</v>
      </c>
      <c r="B35" s="7" t="s">
        <v>120</v>
      </c>
      <c r="C35" t="s">
        <v>8</v>
      </c>
      <c r="D35" t="s">
        <v>9</v>
      </c>
      <c r="F35" s="44">
        <v>0.89</v>
      </c>
      <c r="G35">
        <v>-3.6769542790000002E-4</v>
      </c>
      <c r="H35" s="15">
        <v>0.78053741700000001</v>
      </c>
      <c r="I35" s="33">
        <f t="shared" si="47"/>
        <v>2122.782492721879</v>
      </c>
      <c r="J35" s="63">
        <v>3551.8450000000003</v>
      </c>
      <c r="K35" s="48">
        <f t="shared" si="48"/>
        <v>0.40234371355679127</v>
      </c>
      <c r="L35" s="44">
        <f t="shared" si="49"/>
        <v>0.9022285309992335</v>
      </c>
      <c r="M35" s="42">
        <f>-1/(G35*$E$32)</f>
        <v>9.6325569125922883E-2</v>
      </c>
      <c r="Q35" s="10">
        <f t="shared" si="50"/>
        <v>2394.7467120517872</v>
      </c>
      <c r="R35" s="48">
        <f t="shared" si="51"/>
        <v>0.32577386905909828</v>
      </c>
      <c r="T35" s="10">
        <f t="shared" si="52"/>
        <v>2666.7109313816954</v>
      </c>
      <c r="U35" s="48">
        <f t="shared" si="53"/>
        <v>0.24920402456140534</v>
      </c>
      <c r="W35" s="10">
        <f t="shared" si="54"/>
        <v>2938.6751507116032</v>
      </c>
      <c r="X35" s="48">
        <f t="shared" si="55"/>
        <v>0.17263418006371251</v>
      </c>
      <c r="Z35" s="10">
        <f t="shared" si="56"/>
        <v>3210.6393700415115</v>
      </c>
      <c r="AA35" s="48">
        <f t="shared" si="57"/>
        <v>9.6064335566019565E-2</v>
      </c>
      <c r="AC35" s="10">
        <f t="shared" si="58"/>
        <v>3482.6035893714197</v>
      </c>
      <c r="AD35" s="48">
        <f t="shared" si="59"/>
        <v>1.9494491068326607E-2</v>
      </c>
      <c r="AF35" s="10">
        <f t="shared" si="60"/>
        <v>3754.5678087013275</v>
      </c>
      <c r="AG35" s="48">
        <f t="shared" si="61"/>
        <v>-5.7075353429366218E-2</v>
      </c>
      <c r="AI35" s="10"/>
      <c r="AJ35" s="48"/>
      <c r="AL35" s="10"/>
      <c r="AM35" s="48"/>
      <c r="AO35" s="10"/>
      <c r="AP35" s="48"/>
    </row>
    <row r="36" spans="1:42" ht="24" x14ac:dyDescent="0.2">
      <c r="A36" s="1">
        <v>1</v>
      </c>
      <c r="B36" s="7" t="s">
        <v>120</v>
      </c>
      <c r="C36" t="s">
        <v>62</v>
      </c>
      <c r="D36" t="s">
        <v>6</v>
      </c>
      <c r="F36" s="5">
        <f>(F32+F34)/2</f>
        <v>0.62</v>
      </c>
      <c r="I36" s="33">
        <f t="shared" ref="I36:K37" si="62">(I32+I34)/2</f>
        <v>2276.6710719852995</v>
      </c>
      <c r="J36" s="61">
        <f t="shared" si="62"/>
        <v>2838.4994117647061</v>
      </c>
      <c r="K36" s="48">
        <f t="shared" si="62"/>
        <v>0.19793146246597804</v>
      </c>
      <c r="L36" s="44">
        <f t="shared" si="49"/>
        <v>0.96763450984182686</v>
      </c>
      <c r="M36" s="2">
        <f>(M32+M34)/2</f>
        <v>9.1394792723900678E-2</v>
      </c>
      <c r="Q36" s="10">
        <f t="shared" ref="Q36:R37" si="63">(Q32+Q34)/2</f>
        <v>2534.7138085040001</v>
      </c>
      <c r="R36" s="48">
        <f t="shared" si="63"/>
        <v>0.10702331027500242</v>
      </c>
      <c r="T36" s="10">
        <f t="shared" ref="T36:U37" si="64">(T32+T34)/2</f>
        <v>2792.7565450227012</v>
      </c>
      <c r="U36" s="48">
        <f t="shared" si="64"/>
        <v>1.6115158084026745E-2</v>
      </c>
      <c r="W36" s="10">
        <f t="shared" ref="W36:X37" si="65">(W32+W34)/2</f>
        <v>3050.7992815414013</v>
      </c>
      <c r="X36" s="48">
        <f t="shared" si="65"/>
        <v>-7.4792994106948785E-2</v>
      </c>
      <c r="Z36" s="10">
        <f t="shared" ref="Z36:AA37" si="66">(Z32+Z34)/2</f>
        <v>3308.8420180601024</v>
      </c>
      <c r="AA36" s="48">
        <f t="shared" si="66"/>
        <v>-0.16570114629792454</v>
      </c>
      <c r="AB36" s="36"/>
      <c r="AC36" s="10">
        <f t="shared" ref="AC36:AD37" si="67">(AC32+AC34)/2</f>
        <v>3566.884754578803</v>
      </c>
      <c r="AD36" s="48">
        <f t="shared" si="67"/>
        <v>-0.25660929848890013</v>
      </c>
      <c r="AF36" s="10">
        <f t="shared" ref="AF36:AG37" si="68">(AF32+AF34)/2</f>
        <v>3824.9274910975037</v>
      </c>
      <c r="AG36" s="48">
        <f t="shared" si="68"/>
        <v>-0.34751745067987572</v>
      </c>
      <c r="AI36" s="10"/>
      <c r="AJ36" s="48"/>
      <c r="AL36" s="10"/>
      <c r="AM36" s="48"/>
      <c r="AO36" s="10"/>
      <c r="AP36" s="48"/>
    </row>
    <row r="37" spans="1:42" ht="24" x14ac:dyDescent="0.2">
      <c r="A37" s="1">
        <v>1</v>
      </c>
      <c r="B37" s="7" t="s">
        <v>120</v>
      </c>
      <c r="C37" t="s">
        <v>62</v>
      </c>
      <c r="D37" t="s">
        <v>9</v>
      </c>
      <c r="F37" s="5">
        <f>(F33+F35)/2</f>
        <v>0.91500000000000004</v>
      </c>
      <c r="I37" s="33">
        <f t="shared" si="62"/>
        <v>2089.2787819074811</v>
      </c>
      <c r="J37" s="61">
        <f t="shared" si="62"/>
        <v>3551.8450000000003</v>
      </c>
      <c r="K37" s="48">
        <f>(K33+K35)/2</f>
        <v>0.41177647619547564</v>
      </c>
      <c r="L37" s="44">
        <f t="shared" si="49"/>
        <v>0.88798872833705011</v>
      </c>
      <c r="M37" s="42">
        <f>(M33+M35)/2</f>
        <v>0.10022573243703173</v>
      </c>
      <c r="Q37" s="10">
        <f t="shared" si="63"/>
        <v>2372.254665946873</v>
      </c>
      <c r="R37" s="48">
        <f>(R33+R35)/2</f>
        <v>0.33210636557989637</v>
      </c>
      <c r="T37" s="10">
        <f t="shared" si="64"/>
        <v>2655.230549986265</v>
      </c>
      <c r="U37" s="48">
        <f>(U33+U35)/2</f>
        <v>0.25243625496431721</v>
      </c>
      <c r="W37" s="10">
        <f t="shared" si="65"/>
        <v>2938.2064340256566</v>
      </c>
      <c r="X37" s="48">
        <f>(X33+X35)/2</f>
        <v>0.17276614434873802</v>
      </c>
      <c r="Z37" s="10">
        <f t="shared" si="66"/>
        <v>3221.1823180650485</v>
      </c>
      <c r="AA37" s="48">
        <f>(AA33+AA35)/2</f>
        <v>9.3096033733158876E-2</v>
      </c>
      <c r="AC37" s="10">
        <f t="shared" si="67"/>
        <v>3504.1582021044405</v>
      </c>
      <c r="AD37" s="48">
        <f>(AD33+AD35)/2</f>
        <v>1.3425923117579593E-2</v>
      </c>
      <c r="AF37" s="10">
        <f t="shared" si="68"/>
        <v>3787.1340861438325</v>
      </c>
      <c r="AG37" s="48">
        <f>(AG33+AG35)/2</f>
        <v>-6.6244187497999568E-2</v>
      </c>
      <c r="AI37" s="10"/>
      <c r="AJ37" s="48"/>
      <c r="AL37" s="10"/>
      <c r="AM37" s="48"/>
      <c r="AO37" s="10"/>
      <c r="AP37" s="48"/>
    </row>
    <row r="38" spans="1:42" ht="24" x14ac:dyDescent="0.2">
      <c r="A38" s="1">
        <v>1</v>
      </c>
      <c r="B38" s="7" t="s">
        <v>120</v>
      </c>
      <c r="C38" t="s">
        <v>62</v>
      </c>
      <c r="D38" t="s">
        <v>63</v>
      </c>
      <c r="F38" s="5">
        <f>AVERAGE(F32:F35)</f>
        <v>0.76749999999999996</v>
      </c>
      <c r="I38" s="33">
        <f t="shared" ref="I38:K38" si="69">AVERAGE(I32:I35)</f>
        <v>2182.9749269463905</v>
      </c>
      <c r="J38" s="61">
        <f t="shared" si="69"/>
        <v>3195.1722058823534</v>
      </c>
      <c r="K38" s="48">
        <f t="shared" si="69"/>
        <v>0.30485396933072684</v>
      </c>
      <c r="L38" s="44">
        <f t="shared" si="49"/>
        <v>0.92781161908943866</v>
      </c>
      <c r="M38" s="2">
        <f>AVERAGE(M32:M35)</f>
        <v>9.581026258046621E-2</v>
      </c>
      <c r="Q38" s="10">
        <f t="shared" ref="Q38:R38" si="70">AVERAGE(Q32:Q35)</f>
        <v>2453.4842372254366</v>
      </c>
      <c r="R38" s="48">
        <f t="shared" si="70"/>
        <v>0.21956483792744941</v>
      </c>
      <c r="T38" s="10">
        <f t="shared" ref="T38:U38" si="71">AVERAGE(T32:T35)</f>
        <v>2723.9935475044831</v>
      </c>
      <c r="U38" s="48">
        <f t="shared" si="71"/>
        <v>0.13427570652417195</v>
      </c>
      <c r="W38" s="10">
        <f t="shared" ref="W38:X38" si="72">AVERAGE(W32:W35)</f>
        <v>2994.5028577835292</v>
      </c>
      <c r="X38" s="48">
        <f t="shared" si="72"/>
        <v>4.8986575120894618E-2</v>
      </c>
      <c r="Z38" s="10">
        <f t="shared" ref="Z38:AA38" si="73">AVERAGE(Z32:Z35)</f>
        <v>3265.0121680625757</v>
      </c>
      <c r="AA38" s="48">
        <f t="shared" si="73"/>
        <v>-3.6302556282382832E-2</v>
      </c>
      <c r="AC38" s="10">
        <f t="shared" ref="AC38:AD38" si="74">AVERAGE(AC32:AC35)</f>
        <v>3535.5214783416218</v>
      </c>
      <c r="AD38" s="48">
        <f t="shared" si="74"/>
        <v>-0.12159168768566027</v>
      </c>
      <c r="AF38" s="10">
        <f t="shared" ref="AF38:AG38" si="75">AVERAGE(AF32:AF35)</f>
        <v>3806.0307886206679</v>
      </c>
      <c r="AG38" s="48">
        <f t="shared" si="75"/>
        <v>-0.20688081908893763</v>
      </c>
      <c r="AI38" s="10"/>
      <c r="AJ38" s="48"/>
      <c r="AL38" s="10"/>
      <c r="AM38" s="48"/>
      <c r="AO38" s="10"/>
      <c r="AP38" s="48"/>
    </row>
    <row r="39" spans="1:42" x14ac:dyDescent="0.2">
      <c r="F39" s="44"/>
      <c r="I39" s="33"/>
      <c r="J39" s="63"/>
      <c r="K39" s="48"/>
      <c r="Q39" s="10"/>
      <c r="R39" s="48"/>
      <c r="T39" s="10"/>
      <c r="U39" s="48"/>
      <c r="W39" s="10"/>
      <c r="X39" s="48"/>
      <c r="Z39" s="10"/>
      <c r="AA39" s="48"/>
      <c r="AC39" s="10"/>
      <c r="AD39" s="48"/>
    </row>
    <row r="40" spans="1:42" x14ac:dyDescent="0.2">
      <c r="A40" s="1">
        <v>2</v>
      </c>
      <c r="B40" t="s">
        <v>121</v>
      </c>
      <c r="C40" t="s">
        <v>5</v>
      </c>
      <c r="D40" t="s">
        <v>6</v>
      </c>
      <c r="E40" s="60">
        <v>18675.903692</v>
      </c>
      <c r="F40" s="5">
        <v>0.48</v>
      </c>
      <c r="G40">
        <v>-7.7491354209999999E-4</v>
      </c>
      <c r="H40" s="15">
        <v>4.1774981169999998</v>
      </c>
      <c r="I40" s="33">
        <f>-H40/G40</f>
        <v>5390.9215545247343</v>
      </c>
      <c r="J40" s="61">
        <v>5430.7110526315792</v>
      </c>
      <c r="K40" s="48">
        <f>(J40-I40)/J40</f>
        <v>7.3267566109163299E-3</v>
      </c>
      <c r="L40" s="44">
        <f>12*I40/$E$40</f>
        <v>3.4638783601142595</v>
      </c>
      <c r="M40" s="42">
        <f>-1/(G40*$E$40)</f>
        <v>6.9097943775212389E-2</v>
      </c>
      <c r="N40" s="1" t="s">
        <v>76</v>
      </c>
      <c r="Q40" s="10">
        <f>(-0.1-$H40)/$G40</f>
        <v>5519.9682088508434</v>
      </c>
      <c r="R40" s="48">
        <f>($J40-Q40)/$J40</f>
        <v>-1.6435629764543012E-2</v>
      </c>
      <c r="T40" s="10">
        <f>(-0.2-$H40)/$G40</f>
        <v>5649.0148631769534</v>
      </c>
      <c r="U40" s="48">
        <f>($J40-T40)/$J40</f>
        <v>-4.019801614000252E-2</v>
      </c>
      <c r="W40" s="10"/>
      <c r="X40" s="48"/>
      <c r="Z40" s="10"/>
      <c r="AA40" s="48"/>
      <c r="AC40" s="10"/>
      <c r="AD40" s="48"/>
      <c r="AF40" s="10"/>
      <c r="AG40" s="48"/>
      <c r="AI40" s="10"/>
      <c r="AJ40" s="48"/>
      <c r="AL40" s="10"/>
      <c r="AM40" s="48"/>
      <c r="AO40" s="10"/>
      <c r="AP40" s="48"/>
    </row>
    <row r="41" spans="1:42" x14ac:dyDescent="0.2">
      <c r="A41" s="1">
        <v>2</v>
      </c>
      <c r="B41" t="s">
        <v>121</v>
      </c>
      <c r="C41" t="s">
        <v>5</v>
      </c>
      <c r="D41" t="s">
        <v>9</v>
      </c>
      <c r="F41" s="5">
        <v>0.75</v>
      </c>
      <c r="G41">
        <v>-9.8433316280000004E-4</v>
      </c>
      <c r="H41" s="15">
        <v>5.208393053</v>
      </c>
      <c r="I41" s="33">
        <f>-H41/G41</f>
        <v>5291.290845250388</v>
      </c>
      <c r="J41" s="61">
        <v>5505.1919999999991</v>
      </c>
      <c r="K41" s="48">
        <f>(J41-I41)/J41</f>
        <v>3.8854440453595651E-2</v>
      </c>
      <c r="L41" s="44">
        <f t="shared" ref="L41:L46" si="76">12*I41/$E$40</f>
        <v>3.3998617250421757</v>
      </c>
      <c r="M41" s="42">
        <f>-1/(G41*$E$40)</f>
        <v>5.4397163873219939E-2</v>
      </c>
      <c r="Q41" s="10">
        <f t="shared" ref="Q41:Q43" si="77">(-0.1-$H41)/$G41</f>
        <v>5392.8824646118073</v>
      </c>
      <c r="R41" s="48">
        <f t="shared" ref="R41:R43" si="78">($J41-Q41)/$J41</f>
        <v>2.0400657304630206E-2</v>
      </c>
      <c r="T41" s="10">
        <f t="shared" ref="T41:T43" si="79">(-0.2-$H41)/$G41</f>
        <v>5494.4740839732276</v>
      </c>
      <c r="U41" s="48">
        <f t="shared" ref="U41:U43" si="80">($J41-T41)/$J41</f>
        <v>1.9468741556645966E-3</v>
      </c>
      <c r="W41" s="10"/>
      <c r="X41" s="48"/>
      <c r="Z41" s="10"/>
      <c r="AA41" s="48"/>
      <c r="AC41" s="10"/>
      <c r="AD41" s="48"/>
      <c r="AF41" s="10"/>
      <c r="AG41" s="48"/>
      <c r="AI41" s="10"/>
      <c r="AJ41" s="48"/>
      <c r="AL41" s="10"/>
      <c r="AM41" s="48"/>
      <c r="AO41" s="10"/>
      <c r="AP41" s="48"/>
    </row>
    <row r="42" spans="1:42" x14ac:dyDescent="0.2">
      <c r="A42" s="1">
        <v>2</v>
      </c>
      <c r="B42" t="s">
        <v>121</v>
      </c>
      <c r="C42" t="s">
        <v>8</v>
      </c>
      <c r="D42" t="s">
        <v>6</v>
      </c>
      <c r="F42" s="5">
        <v>0.56999999999999995</v>
      </c>
      <c r="G42">
        <v>-8.2929060829999999E-4</v>
      </c>
      <c r="H42" s="15">
        <v>4.4865342510000001</v>
      </c>
      <c r="I42" s="33">
        <f t="shared" ref="I42:I43" si="81">-H42/G42</f>
        <v>5410.086893661015</v>
      </c>
      <c r="J42" s="61">
        <v>5430.7110526315792</v>
      </c>
      <c r="K42" s="48">
        <f t="shared" ref="K42:K43" si="82">(J42-I42)/J42</f>
        <v>3.7976903522735288E-3</v>
      </c>
      <c r="L42" s="44">
        <f t="shared" si="76"/>
        <v>3.4761928415673786</v>
      </c>
      <c r="M42" s="42">
        <f>-1/(G42*$E$40)</f>
        <v>6.4567151522963273E-2</v>
      </c>
      <c r="Q42" s="10">
        <f t="shared" si="77"/>
        <v>5530.6718840119775</v>
      </c>
      <c r="R42" s="48">
        <f t="shared" si="78"/>
        <v>-1.8406582565640262E-2</v>
      </c>
      <c r="T42" s="10">
        <f t="shared" si="79"/>
        <v>5651.2568743629417</v>
      </c>
      <c r="U42" s="48">
        <f t="shared" si="80"/>
        <v>-4.0610855483554392E-2</v>
      </c>
      <c r="W42" s="10"/>
      <c r="X42" s="48"/>
      <c r="Z42" s="10"/>
      <c r="AA42" s="48"/>
      <c r="AC42" s="10"/>
      <c r="AD42" s="48"/>
      <c r="AF42" s="10"/>
      <c r="AG42" s="48"/>
      <c r="AI42" s="10"/>
      <c r="AJ42" s="48"/>
      <c r="AL42" s="10"/>
      <c r="AM42" s="48"/>
      <c r="AO42" s="10"/>
      <c r="AP42" s="48"/>
    </row>
    <row r="43" spans="1:42" x14ac:dyDescent="0.2">
      <c r="A43" s="1">
        <v>2</v>
      </c>
      <c r="B43" t="s">
        <v>121</v>
      </c>
      <c r="C43" t="s">
        <v>8</v>
      </c>
      <c r="D43" t="s">
        <v>9</v>
      </c>
      <c r="F43" s="5">
        <v>0.81</v>
      </c>
      <c r="G43">
        <v>-1.011618584E-3</v>
      </c>
      <c r="H43" s="15">
        <v>5.334911935</v>
      </c>
      <c r="I43" s="33">
        <f t="shared" si="81"/>
        <v>5273.6397090546134</v>
      </c>
      <c r="J43" s="61">
        <v>5505.1919999999991</v>
      </c>
      <c r="K43" s="48">
        <f t="shared" si="82"/>
        <v>4.2060711224129105E-2</v>
      </c>
      <c r="L43" s="44">
        <f t="shared" si="76"/>
        <v>3.3885201783174499</v>
      </c>
      <c r="M43" s="42">
        <f>-1/(G43*$E$40)</f>
        <v>5.2929961162789876E-2</v>
      </c>
      <c r="Q43" s="10">
        <f t="shared" si="77"/>
        <v>5372.4911947643695</v>
      </c>
      <c r="R43" s="48">
        <f t="shared" si="78"/>
        <v>2.4104664330622725E-2</v>
      </c>
      <c r="T43" s="10">
        <f t="shared" si="79"/>
        <v>5471.3426804741266</v>
      </c>
      <c r="U43" s="48">
        <f t="shared" si="80"/>
        <v>6.1486174371161795E-3</v>
      </c>
      <c r="W43" s="10"/>
      <c r="X43" s="48"/>
      <c r="Z43" s="10"/>
      <c r="AA43" s="48"/>
      <c r="AC43" s="10"/>
      <c r="AD43" s="48"/>
      <c r="AF43" s="10"/>
      <c r="AG43" s="48"/>
      <c r="AI43" s="10"/>
      <c r="AJ43" s="48"/>
      <c r="AL43" s="10"/>
      <c r="AM43" s="48"/>
      <c r="AO43" s="10"/>
      <c r="AP43" s="48"/>
    </row>
    <row r="44" spans="1:42" x14ac:dyDescent="0.2">
      <c r="A44" s="1">
        <v>2</v>
      </c>
      <c r="B44" t="s">
        <v>121</v>
      </c>
      <c r="C44" t="s">
        <v>62</v>
      </c>
      <c r="D44" t="s">
        <v>6</v>
      </c>
      <c r="F44" s="5">
        <f>(F40+F42)/2</f>
        <v>0.52499999999999991</v>
      </c>
      <c r="H44"/>
      <c r="I44" s="33">
        <f t="shared" ref="I44:K45" si="83">(I40+I42)/2</f>
        <v>5400.5042240928742</v>
      </c>
      <c r="J44" s="61">
        <f t="shared" si="83"/>
        <v>5430.7110526315792</v>
      </c>
      <c r="K44" s="48">
        <f t="shared" si="83"/>
        <v>5.5622234815949296E-3</v>
      </c>
      <c r="L44" s="44">
        <f t="shared" si="76"/>
        <v>3.4700356008408191</v>
      </c>
      <c r="M44" s="2">
        <f>(M40+M42)/2</f>
        <v>6.6832547649087831E-2</v>
      </c>
      <c r="Q44" s="10">
        <f t="shared" ref="Q44:R45" si="84">(Q40+Q42)/2</f>
        <v>5525.3200464314104</v>
      </c>
      <c r="R44" s="48">
        <f t="shared" si="84"/>
        <v>-1.7421106165091637E-2</v>
      </c>
      <c r="T44" s="10">
        <f t="shared" ref="T44:U45" si="85">(T40+T42)/2</f>
        <v>5650.1358687699476</v>
      </c>
      <c r="U44" s="48">
        <f t="shared" si="85"/>
        <v>-4.0404435811778452E-2</v>
      </c>
      <c r="W44" s="10"/>
      <c r="X44" s="48"/>
      <c r="Z44" s="10"/>
      <c r="AA44" s="48"/>
      <c r="AC44" s="10"/>
      <c r="AD44" s="48"/>
      <c r="AF44" s="10"/>
      <c r="AG44" s="48"/>
      <c r="AI44" s="10"/>
      <c r="AJ44" s="48"/>
      <c r="AL44" s="10"/>
      <c r="AM44" s="48"/>
      <c r="AO44" s="10"/>
      <c r="AP44" s="48"/>
    </row>
    <row r="45" spans="1:42" x14ac:dyDescent="0.2">
      <c r="A45" s="1">
        <v>2</v>
      </c>
      <c r="B45" t="s">
        <v>121</v>
      </c>
      <c r="C45" t="s">
        <v>62</v>
      </c>
      <c r="D45" t="s">
        <v>9</v>
      </c>
      <c r="F45" s="5">
        <f>(F41+F43)/2</f>
        <v>0.78</v>
      </c>
      <c r="H45"/>
      <c r="I45" s="33">
        <f t="shared" si="83"/>
        <v>5282.4652771525007</v>
      </c>
      <c r="J45" s="61">
        <f t="shared" si="83"/>
        <v>5505.1919999999991</v>
      </c>
      <c r="K45" s="48">
        <f>(K41+K43)/2</f>
        <v>4.0457575838862378E-2</v>
      </c>
      <c r="L45" s="44">
        <f t="shared" si="76"/>
        <v>3.3941909516798128</v>
      </c>
      <c r="M45" s="42">
        <f>(M41+M43)/2</f>
        <v>5.3663562518004908E-2</v>
      </c>
      <c r="Q45" s="10">
        <f t="shared" si="84"/>
        <v>5382.6868296880884</v>
      </c>
      <c r="R45" s="48">
        <f>(R41+R43)/2</f>
        <v>2.2252660817626467E-2</v>
      </c>
      <c r="T45" s="10">
        <f t="shared" si="85"/>
        <v>5482.9083822236771</v>
      </c>
      <c r="U45" s="48">
        <f>(U41+U43)/2</f>
        <v>4.0477457963903878E-3</v>
      </c>
      <c r="W45" s="10"/>
      <c r="X45" s="48"/>
      <c r="Z45" s="10"/>
      <c r="AA45" s="48"/>
      <c r="AC45" s="10"/>
      <c r="AD45" s="48"/>
      <c r="AF45" s="10"/>
      <c r="AG45" s="48"/>
      <c r="AI45" s="10"/>
      <c r="AJ45" s="48"/>
      <c r="AL45" s="10"/>
      <c r="AM45" s="48"/>
      <c r="AO45" s="10"/>
      <c r="AP45" s="48"/>
    </row>
    <row r="46" spans="1:42" x14ac:dyDescent="0.2">
      <c r="A46" s="1">
        <v>2</v>
      </c>
      <c r="B46" t="s">
        <v>121</v>
      </c>
      <c r="C46" t="s">
        <v>62</v>
      </c>
      <c r="D46" t="s">
        <v>63</v>
      </c>
      <c r="F46" s="5">
        <f>AVERAGE(F40:F43)</f>
        <v>0.65249999999999997</v>
      </c>
      <c r="H46"/>
      <c r="I46" s="33">
        <f t="shared" ref="I46:K46" si="86">AVERAGE(I40:I43)</f>
        <v>5341.4847506226879</v>
      </c>
      <c r="J46" s="61">
        <f t="shared" si="86"/>
        <v>5467.9515263157891</v>
      </c>
      <c r="K46" s="48">
        <f t="shared" si="86"/>
        <v>2.3009899660228653E-2</v>
      </c>
      <c r="L46" s="44">
        <f t="shared" si="76"/>
        <v>3.4321132762603166</v>
      </c>
      <c r="M46" s="2">
        <f>AVERAGE(M40:M43)</f>
        <v>6.0248055083546373E-2</v>
      </c>
      <c r="Q46" s="10">
        <f t="shared" ref="Q46:R46" si="87">AVERAGE(Q40:Q43)</f>
        <v>5454.0034380597499</v>
      </c>
      <c r="R46" s="48">
        <f t="shared" si="87"/>
        <v>2.4157773262674142E-3</v>
      </c>
      <c r="T46" s="10">
        <f t="shared" ref="T46:U46" si="88">AVERAGE(T40:T43)</f>
        <v>5566.5221254968128</v>
      </c>
      <c r="U46" s="48">
        <f t="shared" si="88"/>
        <v>-1.8178345007694035E-2</v>
      </c>
      <c r="W46" s="10"/>
      <c r="X46" s="48"/>
      <c r="Z46" s="10"/>
      <c r="AA46" s="48"/>
      <c r="AC46" s="10"/>
      <c r="AD46" s="48"/>
      <c r="AF46" s="10"/>
      <c r="AG46" s="48"/>
      <c r="AI46" s="10"/>
      <c r="AJ46" s="48"/>
      <c r="AL46" s="10"/>
      <c r="AM46" s="48"/>
      <c r="AO46" s="10"/>
      <c r="AP46" s="48"/>
    </row>
    <row r="47" spans="1:42" x14ac:dyDescent="0.2">
      <c r="I47" s="33"/>
      <c r="K47" s="48"/>
    </row>
    <row r="48" spans="1:42" x14ac:dyDescent="0.2">
      <c r="A48" s="1">
        <v>3</v>
      </c>
      <c r="B48" t="s">
        <v>122</v>
      </c>
      <c r="C48" t="s">
        <v>5</v>
      </c>
      <c r="D48" t="s">
        <v>6</v>
      </c>
      <c r="E48" s="60">
        <v>26822.502371999999</v>
      </c>
      <c r="F48" s="5">
        <v>0.53</v>
      </c>
      <c r="G48" s="64">
        <v>-4.2107089359999999E-4</v>
      </c>
      <c r="H48" s="65">
        <v>2.5482893049999999</v>
      </c>
      <c r="I48" s="33">
        <f>-H48/G48</f>
        <v>6051.9246134850864</v>
      </c>
      <c r="J48" s="61">
        <v>6239.09</v>
      </c>
      <c r="K48" s="48">
        <f>(J48-I48)/J48</f>
        <v>2.9998827796187223E-2</v>
      </c>
      <c r="L48" s="44">
        <f>12*I48/$E$48</f>
        <v>2.7075436271610607</v>
      </c>
      <c r="M48" s="42">
        <f>-1/(G48*$E$48)</f>
        <v>8.8541216711167367E-2</v>
      </c>
      <c r="N48" s="1" t="s">
        <v>76</v>
      </c>
      <c r="Q48" s="10">
        <f>(-0.1-$H48)/$G48</f>
        <v>6289.4143130105922</v>
      </c>
      <c r="R48" s="48">
        <f>($J48-Q48)/$J48</f>
        <v>-8.0659700389947974E-3</v>
      </c>
      <c r="T48" s="10">
        <f>(-0.2-$H48)/$G48</f>
        <v>6526.9040125360971</v>
      </c>
      <c r="U48" s="48">
        <f>($J48-T48)/$J48</f>
        <v>-4.6130767874176672E-2</v>
      </c>
    </row>
    <row r="49" spans="1:24" customFormat="1" x14ac:dyDescent="0.2">
      <c r="A49" s="1">
        <v>3</v>
      </c>
      <c r="B49" t="s">
        <v>122</v>
      </c>
      <c r="C49" t="s">
        <v>5</v>
      </c>
      <c r="D49" t="s">
        <v>9</v>
      </c>
      <c r="E49" s="60"/>
      <c r="F49" s="5">
        <v>0.62</v>
      </c>
      <c r="G49">
        <v>-5.1253078280000003E-4</v>
      </c>
      <c r="H49" s="15">
        <v>3.316742053</v>
      </c>
      <c r="I49" s="33">
        <f>-H49/G49</f>
        <v>6471.3031183812045</v>
      </c>
      <c r="J49" s="61">
        <v>6941.4</v>
      </c>
      <c r="K49" s="48">
        <f>(J49-I49)/J49</f>
        <v>6.7723640997319728E-2</v>
      </c>
      <c r="L49" s="44">
        <f t="shared" ref="L49:L54" si="89">12*I49/$E$48</f>
        <v>2.8951675106062864</v>
      </c>
      <c r="M49" s="42">
        <f>-1/(G49*$E$48)</f>
        <v>7.2741248900850403E-2</v>
      </c>
      <c r="N49" s="1"/>
      <c r="O49" s="1"/>
      <c r="P49" s="25"/>
      <c r="Q49" s="10">
        <f t="shared" ref="Q49:Q51" si="90">(-0.1-$H49)/$G49</f>
        <v>6666.4133504997353</v>
      </c>
      <c r="R49" s="48">
        <f t="shared" ref="R49:R51" si="91">($J49-Q49)/$J49</f>
        <v>3.9615444939099367E-2</v>
      </c>
      <c r="S49" s="26"/>
      <c r="T49" s="10">
        <f t="shared" ref="T49:T51" si="92">(-0.2-$H49)/$G49</f>
        <v>6861.5235826182652</v>
      </c>
      <c r="U49" s="48">
        <f t="shared" ref="U49:U51" si="93">($J49-T49)/$J49</f>
        <v>1.1507248880879135E-2</v>
      </c>
      <c r="V49" s="26"/>
      <c r="W49" s="10"/>
      <c r="X49" s="48"/>
    </row>
    <row r="50" spans="1:24" customFormat="1" x14ac:dyDescent="0.2">
      <c r="A50" s="1">
        <v>3</v>
      </c>
      <c r="B50" t="s">
        <v>122</v>
      </c>
      <c r="C50" t="s">
        <v>8</v>
      </c>
      <c r="D50" t="s">
        <v>6</v>
      </c>
      <c r="E50" s="60"/>
      <c r="F50" s="5">
        <v>0.5</v>
      </c>
      <c r="G50">
        <v>-4.1050117550000002E-4</v>
      </c>
      <c r="H50" s="15">
        <v>2.5042966930000001</v>
      </c>
      <c r="I50" s="33">
        <f t="shared" ref="I50:I51" si="94">-H50/G50</f>
        <v>6100.5834878541045</v>
      </c>
      <c r="J50" s="61">
        <v>6239.09</v>
      </c>
      <c r="K50" s="48">
        <f t="shared" ref="K50:K51" si="95">(J50-I50)/J50</f>
        <v>2.2199793903581389E-2</v>
      </c>
      <c r="L50" s="44">
        <f t="shared" si="89"/>
        <v>2.7293129044764299</v>
      </c>
      <c r="M50" s="42">
        <f>-1/(G50*$E$48)</f>
        <v>9.0821004825606136E-2</v>
      </c>
      <c r="N50" s="1"/>
      <c r="O50" s="1"/>
      <c r="P50" s="25"/>
      <c r="Q50" s="10">
        <f t="shared" si="90"/>
        <v>6344.188149590329</v>
      </c>
      <c r="R50" s="48">
        <f t="shared" si="91"/>
        <v>-1.6845108756297605E-2</v>
      </c>
      <c r="S50" s="26"/>
      <c r="T50" s="10">
        <f t="shared" si="92"/>
        <v>6587.7928113265543</v>
      </c>
      <c r="U50" s="48">
        <f t="shared" si="93"/>
        <v>-5.5890011416176749E-2</v>
      </c>
      <c r="V50" s="26"/>
      <c r="W50" s="10"/>
      <c r="X50" s="48"/>
    </row>
    <row r="51" spans="1:24" customFormat="1" x14ac:dyDescent="0.2">
      <c r="A51" s="1">
        <v>3</v>
      </c>
      <c r="B51" t="s">
        <v>122</v>
      </c>
      <c r="C51" t="s">
        <v>8</v>
      </c>
      <c r="D51" t="s">
        <v>9</v>
      </c>
      <c r="E51" s="60"/>
      <c r="F51" s="5">
        <v>0.57999999999999996</v>
      </c>
      <c r="G51">
        <v>-4.9893329590000005E-4</v>
      </c>
      <c r="H51" s="15">
        <v>3.2640980239999999</v>
      </c>
      <c r="I51" s="33">
        <f t="shared" si="94"/>
        <v>6542.1531311356193</v>
      </c>
      <c r="J51" s="61">
        <v>6941.4</v>
      </c>
      <c r="K51" s="48">
        <f t="shared" si="95"/>
        <v>5.7516764466012664E-2</v>
      </c>
      <c r="L51" s="44">
        <f t="shared" si="89"/>
        <v>2.9268647825931278</v>
      </c>
      <c r="M51" s="42">
        <f>-1/(G51*$E$48)</f>
        <v>7.4723674582092559E-2</v>
      </c>
      <c r="N51" s="1"/>
      <c r="O51" s="1"/>
      <c r="P51" s="25"/>
      <c r="Q51" s="10">
        <f t="shared" si="90"/>
        <v>6742.5807250078933</v>
      </c>
      <c r="R51" s="48">
        <f t="shared" si="91"/>
        <v>2.8642532485104785E-2</v>
      </c>
      <c r="S51" s="26"/>
      <c r="T51" s="10">
        <f t="shared" si="92"/>
        <v>6943.0083188801664</v>
      </c>
      <c r="U51" s="48">
        <f t="shared" si="93"/>
        <v>-2.3169949580296984E-4</v>
      </c>
      <c r="V51" s="26"/>
      <c r="W51" s="10"/>
      <c r="X51" s="48"/>
    </row>
    <row r="52" spans="1:24" customFormat="1" x14ac:dyDescent="0.2">
      <c r="A52" s="1">
        <v>3</v>
      </c>
      <c r="B52" t="s">
        <v>122</v>
      </c>
      <c r="C52" t="s">
        <v>62</v>
      </c>
      <c r="D52" t="s">
        <v>6</v>
      </c>
      <c r="E52" s="60"/>
      <c r="F52" s="5">
        <f>(F48+F50)/2</f>
        <v>0.51500000000000001</v>
      </c>
      <c r="I52" s="33">
        <f t="shared" ref="I52:K53" si="96">(I48+I50)/2</f>
        <v>6076.254050669595</v>
      </c>
      <c r="J52" s="61">
        <f t="shared" si="96"/>
        <v>6239.09</v>
      </c>
      <c r="K52" s="48">
        <f t="shared" si="96"/>
        <v>2.6099310849884306E-2</v>
      </c>
      <c r="L52" s="44">
        <f t="shared" si="89"/>
        <v>2.7184282658187455</v>
      </c>
      <c r="M52" s="2">
        <f>(M48+M50)/2</f>
        <v>8.9681110768386751E-2</v>
      </c>
      <c r="N52" s="1"/>
      <c r="O52" s="1"/>
      <c r="P52" s="25"/>
      <c r="Q52" s="10">
        <f t="shared" ref="Q52:R53" si="97">(Q48+Q50)/2</f>
        <v>6316.8012313004601</v>
      </c>
      <c r="R52" s="48">
        <f t="shared" si="97"/>
        <v>-1.2455539397646202E-2</v>
      </c>
      <c r="S52" s="26"/>
      <c r="T52" s="10">
        <f t="shared" ref="T52:U53" si="98">(T48+T50)/2</f>
        <v>6557.3484119313252</v>
      </c>
      <c r="U52" s="48">
        <f t="shared" si="98"/>
        <v>-5.1010389645176707E-2</v>
      </c>
      <c r="V52" s="26"/>
      <c r="X52" s="52"/>
    </row>
    <row r="53" spans="1:24" customFormat="1" x14ac:dyDescent="0.2">
      <c r="A53" s="1">
        <v>3</v>
      </c>
      <c r="B53" t="s">
        <v>122</v>
      </c>
      <c r="C53" t="s">
        <v>62</v>
      </c>
      <c r="D53" t="s">
        <v>9</v>
      </c>
      <c r="E53" s="60"/>
      <c r="F53" s="5">
        <f>(F49+F51)/2</f>
        <v>0.6</v>
      </c>
      <c r="I53" s="33">
        <f t="shared" si="96"/>
        <v>6506.7281247584124</v>
      </c>
      <c r="J53" s="61">
        <f t="shared" si="96"/>
        <v>6941.4</v>
      </c>
      <c r="K53" s="48">
        <f>(K49+K51)/2</f>
        <v>6.26202027316662E-2</v>
      </c>
      <c r="L53" s="44">
        <f t="shared" si="89"/>
        <v>2.9110161465997075</v>
      </c>
      <c r="M53" s="42">
        <f>(M49+M51)/2</f>
        <v>7.3732461741471481E-2</v>
      </c>
      <c r="N53" s="1"/>
      <c r="O53" s="1"/>
      <c r="P53" s="25"/>
      <c r="Q53" s="10">
        <f t="shared" si="97"/>
        <v>6704.4970377538139</v>
      </c>
      <c r="R53" s="48">
        <f>(R49+R51)/2</f>
        <v>3.4128988712102078E-2</v>
      </c>
      <c r="S53" s="26"/>
      <c r="T53" s="10">
        <f t="shared" si="98"/>
        <v>6902.2659507492153</v>
      </c>
      <c r="U53" s="48">
        <f>(U49+U51)/2</f>
        <v>5.6377746925380823E-3</v>
      </c>
      <c r="V53" s="26"/>
      <c r="X53" s="52"/>
    </row>
    <row r="54" spans="1:24" customFormat="1" x14ac:dyDescent="0.2">
      <c r="A54" s="1">
        <v>3</v>
      </c>
      <c r="B54" t="s">
        <v>122</v>
      </c>
      <c r="C54" t="s">
        <v>62</v>
      </c>
      <c r="D54" t="s">
        <v>63</v>
      </c>
      <c r="E54" s="60"/>
      <c r="F54" s="5">
        <f>AVERAGE(F48:F51)</f>
        <v>0.5575</v>
      </c>
      <c r="I54" s="33">
        <f t="shared" ref="I54:J54" si="99">AVERAGE(I48:I51)</f>
        <v>6291.4910877140037</v>
      </c>
      <c r="J54" s="61">
        <f t="shared" si="99"/>
        <v>6590.2450000000008</v>
      </c>
      <c r="K54" s="48">
        <f>AVERAGE(K49:K51)</f>
        <v>4.9146733122304588E-2</v>
      </c>
      <c r="L54" s="44">
        <f t="shared" si="89"/>
        <v>2.8147222062092263</v>
      </c>
      <c r="M54" s="2">
        <f>AVERAGE(M48:M51)</f>
        <v>8.1706786254929109E-2</v>
      </c>
      <c r="N54" s="1"/>
      <c r="O54" s="1"/>
      <c r="P54" s="25"/>
      <c r="Q54" s="10">
        <f t="shared" ref="Q54:R54" si="100">AVERAGE(Q48:Q51)</f>
        <v>6510.6491345271379</v>
      </c>
      <c r="R54" s="48">
        <f t="shared" si="100"/>
        <v>1.0836724657227938E-2</v>
      </c>
      <c r="S54" s="26"/>
      <c r="T54" s="10">
        <f t="shared" ref="T54:U54" si="101">AVERAGE(T48:T51)</f>
        <v>6729.8071813402703</v>
      </c>
      <c r="U54" s="48">
        <f t="shared" si="101"/>
        <v>-2.2686307476319313E-2</v>
      </c>
      <c r="V54" s="26"/>
      <c r="X54" s="52"/>
    </row>
    <row r="55" spans="1:24" customFormat="1" x14ac:dyDescent="0.2">
      <c r="A55" s="1"/>
      <c r="E55" s="60"/>
      <c r="F55" s="5"/>
      <c r="H55" s="15"/>
      <c r="I55" s="33"/>
      <c r="J55" s="61"/>
      <c r="K55" s="48"/>
      <c r="L55" s="44"/>
      <c r="M55" s="42"/>
      <c r="N55" s="1"/>
      <c r="O55" s="1"/>
      <c r="P55" s="25"/>
      <c r="R55" s="52"/>
      <c r="S55" s="26"/>
      <c r="U55" s="52"/>
      <c r="V55" s="26"/>
      <c r="X55" s="52"/>
    </row>
    <row r="56" spans="1:24" customFormat="1" x14ac:dyDescent="0.2">
      <c r="A56" s="1">
        <v>4</v>
      </c>
      <c r="B56" t="s">
        <v>123</v>
      </c>
      <c r="C56" t="s">
        <v>5</v>
      </c>
      <c r="D56" t="s">
        <v>6</v>
      </c>
      <c r="E56" s="60">
        <v>26480.914113999999</v>
      </c>
      <c r="F56" s="5">
        <v>0.61</v>
      </c>
      <c r="G56">
        <v>-1.1302848110000001E-3</v>
      </c>
      <c r="H56" s="15">
        <v>7.0636976540000003</v>
      </c>
      <c r="I56" s="33">
        <f>-H56/G56</f>
        <v>6249.4847185909848</v>
      </c>
      <c r="J56" s="61">
        <v>6347.43</v>
      </c>
      <c r="K56" s="48">
        <f>(J56-I56)/J56</f>
        <v>1.5430698945717474E-2</v>
      </c>
      <c r="L56" s="44">
        <f>12*I56/$E$56</f>
        <v>2.8319950096980935</v>
      </c>
      <c r="M56" s="42">
        <f>-1/(G56*$E$56)</f>
        <v>3.3410204640889042E-2</v>
      </c>
      <c r="N56" s="1" t="s">
        <v>76</v>
      </c>
      <c r="O56" s="1"/>
      <c r="P56" s="25"/>
      <c r="Q56" s="10">
        <f>(-0.1-$H56)/$G56</f>
        <v>6337.9579945536398</v>
      </c>
      <c r="R56" s="48">
        <f>($J56-Q56)/$J56</f>
        <v>1.4922583543828802E-3</v>
      </c>
      <c r="S56" s="26"/>
      <c r="T56" s="10">
        <f>(-0.2-$H56)/$G56</f>
        <v>6426.4312705162947</v>
      </c>
      <c r="U56" s="48">
        <f>($J56-T56)/$J56</f>
        <v>-1.2446182236951715E-2</v>
      </c>
      <c r="V56" s="26"/>
      <c r="W56" s="10">
        <f>(-0.3-$H56)/$G56</f>
        <v>6514.9045464789488</v>
      </c>
      <c r="X56" s="48">
        <f>($J56-W56)/$J56</f>
        <v>-2.6384622828286165E-2</v>
      </c>
    </row>
    <row r="57" spans="1:24" customFormat="1" x14ac:dyDescent="0.2">
      <c r="A57" s="1">
        <v>4</v>
      </c>
      <c r="B57" t="s">
        <v>123</v>
      </c>
      <c r="C57" t="s">
        <v>5</v>
      </c>
      <c r="D57" t="s">
        <v>9</v>
      </c>
      <c r="E57" s="60"/>
      <c r="F57" s="44">
        <v>0.66</v>
      </c>
      <c r="G57">
        <v>-1.2671259979999999E-3</v>
      </c>
      <c r="H57" s="15">
        <v>7.8437434780000004</v>
      </c>
      <c r="I57" s="33">
        <f>-H57/G57</f>
        <v>6190.1843150407849</v>
      </c>
      <c r="J57" s="61">
        <v>6442.72</v>
      </c>
      <c r="K57" s="48">
        <f>(J57-I57)/J57</f>
        <v>3.9197060396729232E-2</v>
      </c>
      <c r="L57" s="44">
        <f t="shared" ref="L57:L62" si="102">12*I57/$E$56</f>
        <v>2.805122642696753</v>
      </c>
      <c r="M57" s="42">
        <f>-1/(G57*$E$56)</f>
        <v>2.980212456977668E-2</v>
      </c>
      <c r="N57" s="1"/>
      <c r="O57" s="1"/>
      <c r="P57" s="25"/>
      <c r="Q57" s="10">
        <f t="shared" ref="Q57:Q59" si="103">(-0.1-$H57)/$G57</f>
        <v>6269.1030651554829</v>
      </c>
      <c r="R57" s="48">
        <f t="shared" ref="R57:R59" si="104">($J57-Q57)/$J57</f>
        <v>2.6947769706663852E-2</v>
      </c>
      <c r="S57" s="26"/>
      <c r="T57" s="10">
        <f t="shared" ref="T57:T59" si="105">(-0.2-$H57)/$G57</f>
        <v>6348.0218152701809</v>
      </c>
      <c r="U57" s="48">
        <f t="shared" ref="U57:U59" si="106">($J57-T57)/$J57</f>
        <v>1.4698479016598475E-2</v>
      </c>
      <c r="V57" s="26"/>
      <c r="W57" s="10">
        <f t="shared" ref="W57:W59" si="107">(-0.3-$H57)/$G57</f>
        <v>6426.9405653848808</v>
      </c>
      <c r="X57" s="48">
        <f t="shared" ref="X57:X59" si="108">($J57-W57)/$J57</f>
        <v>2.4491883265328148E-3</v>
      </c>
    </row>
    <row r="58" spans="1:24" customFormat="1" x14ac:dyDescent="0.2">
      <c r="A58" s="1">
        <v>4</v>
      </c>
      <c r="B58" t="s">
        <v>123</v>
      </c>
      <c r="C58" t="s">
        <v>8</v>
      </c>
      <c r="D58" t="s">
        <v>6</v>
      </c>
      <c r="E58" s="60"/>
      <c r="F58" s="5">
        <v>0.66</v>
      </c>
      <c r="G58">
        <v>-9.6075828670000004E-4</v>
      </c>
      <c r="H58" s="15">
        <v>6.014452908</v>
      </c>
      <c r="I58" s="33">
        <f t="shared" ref="I58:I59" si="109">-H58/G58</f>
        <v>6260.110364135774</v>
      </c>
      <c r="J58" s="61">
        <v>6347.43</v>
      </c>
      <c r="K58" s="48">
        <f t="shared" ref="K58:K59" si="110">(J58-I58)/J58</f>
        <v>1.3756691426959613E-2</v>
      </c>
      <c r="L58" s="44">
        <f t="shared" si="102"/>
        <v>2.8368100907027962</v>
      </c>
      <c r="M58" s="42">
        <f>-1/(G58*$E$56)</f>
        <v>3.9305460448024458E-2</v>
      </c>
      <c r="N58" s="1"/>
      <c r="O58" s="1"/>
      <c r="P58" s="25"/>
      <c r="Q58" s="10">
        <f t="shared" si="103"/>
        <v>6364.1948163693096</v>
      </c>
      <c r="R58" s="48">
        <f t="shared" si="104"/>
        <v>-2.6411975192021497E-3</v>
      </c>
      <c r="S58" s="26"/>
      <c r="T58" s="10">
        <f t="shared" si="105"/>
        <v>6468.279268602847</v>
      </c>
      <c r="U58" s="48">
        <f t="shared" si="106"/>
        <v>-1.9039086465364199E-2</v>
      </c>
      <c r="V58" s="26"/>
      <c r="W58" s="10">
        <f t="shared" si="107"/>
        <v>6572.3637208363825</v>
      </c>
      <c r="X58" s="48">
        <f t="shared" si="108"/>
        <v>-3.5436975411525962E-2</v>
      </c>
    </row>
    <row r="59" spans="1:24" customFormat="1" x14ac:dyDescent="0.2">
      <c r="A59" s="1">
        <v>4</v>
      </c>
      <c r="B59" t="s">
        <v>123</v>
      </c>
      <c r="C59" t="s">
        <v>8</v>
      </c>
      <c r="D59" t="s">
        <v>9</v>
      </c>
      <c r="E59" s="60"/>
      <c r="F59" s="5">
        <v>0.69</v>
      </c>
      <c r="G59">
        <v>-1.05180296E-3</v>
      </c>
      <c r="H59" s="15">
        <v>6.5054705049999999</v>
      </c>
      <c r="I59" s="33">
        <f t="shared" si="109"/>
        <v>6185.0657893185626</v>
      </c>
      <c r="J59" s="61">
        <v>6442.72</v>
      </c>
      <c r="K59" s="48">
        <f t="shared" si="110"/>
        <v>3.9991526976407121E-2</v>
      </c>
      <c r="L59" s="44">
        <f t="shared" si="102"/>
        <v>2.8028031491776755</v>
      </c>
      <c r="M59" s="42">
        <f>-1/(G59*$E$56)</f>
        <v>3.5903157030475169E-2</v>
      </c>
      <c r="N59" s="1"/>
      <c r="O59" s="1"/>
      <c r="P59" s="25"/>
      <c r="Q59" s="10">
        <f t="shared" si="103"/>
        <v>6280.1406310931088</v>
      </c>
      <c r="R59" s="48">
        <f t="shared" si="104"/>
        <v>2.5234585533267226E-2</v>
      </c>
      <c r="S59" s="26"/>
      <c r="T59" s="10">
        <f t="shared" si="105"/>
        <v>6375.215472867656</v>
      </c>
      <c r="U59" s="48">
        <f t="shared" si="106"/>
        <v>1.0477644090127192E-2</v>
      </c>
      <c r="V59" s="26"/>
      <c r="W59" s="10">
        <f t="shared" si="107"/>
        <v>6470.2903146422022</v>
      </c>
      <c r="X59" s="48">
        <f t="shared" si="108"/>
        <v>-4.2792973530127012E-3</v>
      </c>
    </row>
    <row r="60" spans="1:24" customFormat="1" x14ac:dyDescent="0.2">
      <c r="A60" s="1">
        <v>4</v>
      </c>
      <c r="B60" t="s">
        <v>123</v>
      </c>
      <c r="C60" t="s">
        <v>62</v>
      </c>
      <c r="D60" t="s">
        <v>6</v>
      </c>
      <c r="E60" s="60"/>
      <c r="F60" s="5">
        <f>(F56+F58)/2</f>
        <v>0.63500000000000001</v>
      </c>
      <c r="I60" s="33">
        <f t="shared" ref="I60:K61" si="111">(I56+I58)/2</f>
        <v>6254.7975413633794</v>
      </c>
      <c r="J60" s="61">
        <f t="shared" si="111"/>
        <v>6347.43</v>
      </c>
      <c r="K60" s="48">
        <f t="shared" si="111"/>
        <v>1.4593695186338544E-2</v>
      </c>
      <c r="L60" s="44">
        <f t="shared" si="102"/>
        <v>2.8344025502004451</v>
      </c>
      <c r="M60" s="2">
        <f>(M56+M58)/2</f>
        <v>3.635783254445675E-2</v>
      </c>
      <c r="N60" s="1"/>
      <c r="O60" s="1"/>
      <c r="P60" s="25"/>
      <c r="Q60" s="10">
        <f t="shared" ref="Q60:R61" si="112">(Q56+Q58)/2</f>
        <v>6351.0764054614747</v>
      </c>
      <c r="R60" s="48">
        <f t="shared" si="112"/>
        <v>-5.7446958240963471E-4</v>
      </c>
      <c r="S60" s="26"/>
      <c r="T60" s="10">
        <f t="shared" ref="T60:U61" si="113">(T56+T58)/2</f>
        <v>6447.3552695595708</v>
      </c>
      <c r="U60" s="48">
        <f t="shared" si="113"/>
        <v>-1.5742634351157955E-2</v>
      </c>
      <c r="V60" s="26"/>
      <c r="W60" s="10">
        <f t="shared" ref="W60:X61" si="114">(W56+W58)/2</f>
        <v>6543.6341336576661</v>
      </c>
      <c r="X60" s="48">
        <f t="shared" si="114"/>
        <v>-3.0910799119906063E-2</v>
      </c>
    </row>
    <row r="61" spans="1:24" customFormat="1" x14ac:dyDescent="0.2">
      <c r="A61" s="1">
        <v>4</v>
      </c>
      <c r="B61" t="s">
        <v>123</v>
      </c>
      <c r="C61" t="s">
        <v>62</v>
      </c>
      <c r="D61" t="s">
        <v>9</v>
      </c>
      <c r="E61" s="60"/>
      <c r="F61" s="5">
        <f>(F57+F59)/2</f>
        <v>0.67500000000000004</v>
      </c>
      <c r="I61" s="33">
        <f t="shared" si="111"/>
        <v>6187.6250521796737</v>
      </c>
      <c r="J61" s="61">
        <f t="shared" si="111"/>
        <v>6442.72</v>
      </c>
      <c r="K61" s="48">
        <f>(K57+K59)/2</f>
        <v>3.959429368656818E-2</v>
      </c>
      <c r="L61" s="44">
        <f t="shared" si="102"/>
        <v>2.803962895937214</v>
      </c>
      <c r="M61" s="42">
        <f>(M57+M59)/2</f>
        <v>3.2852640800125926E-2</v>
      </c>
      <c r="N61" s="1"/>
      <c r="O61" s="1"/>
      <c r="P61" s="25"/>
      <c r="Q61" s="10">
        <f t="shared" si="112"/>
        <v>6274.6218481242959</v>
      </c>
      <c r="R61" s="48">
        <f>(R57+R59)/2</f>
        <v>2.6091177619965537E-2</v>
      </c>
      <c r="S61" s="26"/>
      <c r="T61" s="10">
        <f t="shared" si="113"/>
        <v>6361.618644068918</v>
      </c>
      <c r="U61" s="48">
        <f>(U57+U59)/2</f>
        <v>1.2588061553362832E-2</v>
      </c>
      <c r="V61" s="26"/>
      <c r="W61" s="10">
        <f t="shared" si="114"/>
        <v>6448.615440013542</v>
      </c>
      <c r="X61" s="48">
        <f>(X57+X59)/2</f>
        <v>-9.1505451323994316E-4</v>
      </c>
    </row>
    <row r="62" spans="1:24" customFormat="1" x14ac:dyDescent="0.2">
      <c r="A62" s="1">
        <v>4</v>
      </c>
      <c r="B62" t="s">
        <v>123</v>
      </c>
      <c r="C62" t="s">
        <v>62</v>
      </c>
      <c r="D62" t="s">
        <v>63</v>
      </c>
      <c r="E62" s="60"/>
      <c r="F62" s="5">
        <f>AVERAGE(F56:F59)</f>
        <v>0.65500000000000003</v>
      </c>
      <c r="I62" s="33">
        <f t="shared" ref="I62:K62" si="115">AVERAGE(I56:I59)</f>
        <v>6221.2112967715266</v>
      </c>
      <c r="J62" s="61">
        <f t="shared" si="115"/>
        <v>6395.0750000000007</v>
      </c>
      <c r="K62" s="48">
        <f t="shared" si="115"/>
        <v>2.7093994436453359E-2</v>
      </c>
      <c r="L62" s="44">
        <f t="shared" si="102"/>
        <v>2.8191827230688298</v>
      </c>
      <c r="M62" s="2">
        <f>AVERAGE(M56:M59)</f>
        <v>3.4605236672291338E-2</v>
      </c>
      <c r="N62" s="1"/>
      <c r="O62" s="1"/>
      <c r="P62" s="25"/>
      <c r="Q62" s="10">
        <f t="shared" ref="Q62:R62" si="116">AVERAGE(Q56:Q59)</f>
        <v>6312.8491267928848</v>
      </c>
      <c r="R62" s="48">
        <f t="shared" si="116"/>
        <v>1.2758354018777953E-2</v>
      </c>
      <c r="S62" s="26"/>
      <c r="T62" s="10">
        <f t="shared" ref="T62:U62" si="117">AVERAGE(T56:T59)</f>
        <v>6404.486956814244</v>
      </c>
      <c r="U62" s="48">
        <f t="shared" si="117"/>
        <v>-1.5772863988975615E-3</v>
      </c>
      <c r="V62" s="26"/>
      <c r="W62" s="10">
        <f t="shared" ref="W62:X62" si="118">AVERAGE(W56:W59)</f>
        <v>6496.124786835604</v>
      </c>
      <c r="X62" s="48">
        <f t="shared" si="118"/>
        <v>-1.5912926816573005E-2</v>
      </c>
    </row>
    <row r="64" spans="1:24" customFormat="1" x14ac:dyDescent="0.2">
      <c r="A64" s="1">
        <v>5</v>
      </c>
      <c r="B64" t="s">
        <v>124</v>
      </c>
      <c r="C64" t="s">
        <v>5</v>
      </c>
      <c r="D64" t="s">
        <v>6</v>
      </c>
      <c r="E64" s="60">
        <v>29465.473236999998</v>
      </c>
      <c r="F64" s="5">
        <v>0.24</v>
      </c>
      <c r="G64">
        <v>-5.5074013380000003E-4</v>
      </c>
      <c r="H64" s="15">
        <v>1.631184765</v>
      </c>
      <c r="I64" s="33">
        <f t="shared" ref="I64:I67" si="119">-H64/G64</f>
        <v>2961.8047875776579</v>
      </c>
      <c r="J64" s="61">
        <v>3038.26</v>
      </c>
      <c r="K64" s="48">
        <f t="shared" ref="K64:K67" si="120">(J64-I64)/J64</f>
        <v>2.516414408982192E-2</v>
      </c>
      <c r="L64" s="44">
        <f>12*I64/$E$64</f>
        <v>1.2062136984890504</v>
      </c>
      <c r="M64" s="42">
        <f>-1/(G64*$E$64)</f>
        <v>6.1622576647484113E-2</v>
      </c>
      <c r="N64" s="1" t="s">
        <v>76</v>
      </c>
      <c r="O64" s="1"/>
      <c r="P64" s="25"/>
      <c r="Q64" s="10">
        <f>(-0.1-$H64)/$G64</f>
        <v>3143.3786258778005</v>
      </c>
      <c r="R64" s="48">
        <f>($J64-Q64)/$J64</f>
        <v>-3.4598298327924611E-2</v>
      </c>
      <c r="S64" s="26"/>
      <c r="T64" s="10"/>
      <c r="U64" s="48"/>
      <c r="V64" s="26"/>
      <c r="W64" s="10"/>
      <c r="X64" s="48"/>
    </row>
    <row r="65" spans="1:42" x14ac:dyDescent="0.2">
      <c r="A65" s="1">
        <v>5</v>
      </c>
      <c r="B65" t="s">
        <v>124</v>
      </c>
      <c r="C65" t="s">
        <v>5</v>
      </c>
      <c r="D65" t="s">
        <v>9</v>
      </c>
      <c r="F65" s="62">
        <v>0.32</v>
      </c>
      <c r="G65">
        <v>-6.5233126399999995E-4</v>
      </c>
      <c r="H65" s="15">
        <v>2.1401696640000001</v>
      </c>
      <c r="I65" s="33">
        <f t="shared" si="119"/>
        <v>3280.8019209087001</v>
      </c>
      <c r="J65" s="61">
        <v>3404.97</v>
      </c>
      <c r="K65" s="48">
        <f t="shared" si="120"/>
        <v>3.6466717501563793E-2</v>
      </c>
      <c r="L65" s="44">
        <f t="shared" ref="L65:L70" si="121">12*I65/$E$64</f>
        <v>1.3361272949611986</v>
      </c>
      <c r="M65" s="42">
        <f>-1/(G65*$E$64)</f>
        <v>5.2025754368774449E-2</v>
      </c>
      <c r="Q65" s="10">
        <f t="shared" ref="Q65:Q67" si="122">(-0.1-$H65)/$G65</f>
        <v>3434.0982682074859</v>
      </c>
      <c r="R65" s="48">
        <f t="shared" ref="R65:R67" si="123">($J65-Q65)/$J65</f>
        <v>-8.5546328477155882E-3</v>
      </c>
      <c r="T65" s="10"/>
      <c r="U65" s="48"/>
      <c r="W65" s="10"/>
      <c r="X65" s="48"/>
    </row>
    <row r="66" spans="1:42" x14ac:dyDescent="0.2">
      <c r="A66" s="1">
        <v>5</v>
      </c>
      <c r="B66" t="s">
        <v>124</v>
      </c>
      <c r="C66" t="s">
        <v>8</v>
      </c>
      <c r="D66" t="s">
        <v>6</v>
      </c>
      <c r="F66" s="44">
        <v>0.32</v>
      </c>
      <c r="G66">
        <v>-5.2516191569999999E-4</v>
      </c>
      <c r="H66" s="15">
        <v>1.572828304</v>
      </c>
      <c r="I66" s="33">
        <f t="shared" si="119"/>
        <v>2994.9397642506924</v>
      </c>
      <c r="J66" s="61">
        <v>3038.26</v>
      </c>
      <c r="K66" s="48">
        <f t="shared" si="120"/>
        <v>1.4258238514579993E-2</v>
      </c>
      <c r="L66" s="44">
        <f t="shared" si="121"/>
        <v>1.2197081269300338</v>
      </c>
      <c r="M66" s="42">
        <f>-1/(G66*$E$64)</f>
        <v>6.462392853202123E-2</v>
      </c>
      <c r="Q66" s="10">
        <f t="shared" si="122"/>
        <v>3185.3572279136997</v>
      </c>
      <c r="R66" s="48">
        <f t="shared" si="123"/>
        <v>-4.8414957216860795E-2</v>
      </c>
      <c r="T66" s="10"/>
      <c r="U66" s="48"/>
      <c r="W66" s="10"/>
      <c r="X66" s="48"/>
    </row>
    <row r="67" spans="1:42" x14ac:dyDescent="0.2">
      <c r="A67" s="1">
        <v>5</v>
      </c>
      <c r="B67" t="s">
        <v>124</v>
      </c>
      <c r="C67" t="s">
        <v>8</v>
      </c>
      <c r="D67" t="s">
        <v>9</v>
      </c>
      <c r="F67" s="62">
        <v>0.32</v>
      </c>
      <c r="G67">
        <v>-6.5233126399999995E-4</v>
      </c>
      <c r="H67" s="15">
        <v>2.1401696640000001</v>
      </c>
      <c r="I67" s="33">
        <f t="shared" si="119"/>
        <v>3280.8019209087001</v>
      </c>
      <c r="J67" s="61">
        <v>3404.97</v>
      </c>
      <c r="K67" s="48">
        <f t="shared" si="120"/>
        <v>3.6466717501563793E-2</v>
      </c>
      <c r="L67" s="44">
        <f t="shared" si="121"/>
        <v>1.3361272949611986</v>
      </c>
      <c r="M67" s="42">
        <f>-1/(G67*$E$64)</f>
        <v>5.2025754368774449E-2</v>
      </c>
      <c r="Q67" s="10">
        <f t="shared" si="122"/>
        <v>3434.0982682074859</v>
      </c>
      <c r="R67" s="48">
        <f t="shared" si="123"/>
        <v>-8.5546328477155882E-3</v>
      </c>
      <c r="T67" s="10"/>
      <c r="U67" s="48"/>
      <c r="W67" s="10"/>
      <c r="X67" s="48"/>
    </row>
    <row r="68" spans="1:42" x14ac:dyDescent="0.2">
      <c r="A68" s="1">
        <v>5</v>
      </c>
      <c r="B68" t="s">
        <v>124</v>
      </c>
      <c r="C68" t="s">
        <v>62</v>
      </c>
      <c r="D68" t="s">
        <v>6</v>
      </c>
      <c r="F68" s="5">
        <f>(F64+F66)/2</f>
        <v>0.28000000000000003</v>
      </c>
      <c r="H68"/>
      <c r="I68" s="33">
        <f t="shared" ref="I68:K69" si="124">(I64+I66)/2</f>
        <v>2978.3722759141751</v>
      </c>
      <c r="J68" s="61">
        <f t="shared" si="124"/>
        <v>3038.26</v>
      </c>
      <c r="K68" s="48">
        <f t="shared" si="124"/>
        <v>1.9711191302200955E-2</v>
      </c>
      <c r="L68" s="44">
        <f t="shared" si="121"/>
        <v>1.212960912709542</v>
      </c>
      <c r="M68" s="2">
        <f>(M64+M66)/2</f>
        <v>6.3123252589752668E-2</v>
      </c>
      <c r="Q68" s="10">
        <f t="shared" ref="Q68:R69" si="125">(Q64+Q66)/2</f>
        <v>3164.3679268957503</v>
      </c>
      <c r="R68" s="48">
        <f t="shared" si="125"/>
        <v>-4.1506627772392703E-2</v>
      </c>
      <c r="T68" s="10"/>
      <c r="U68" s="48"/>
      <c r="W68" s="10"/>
      <c r="X68" s="48"/>
    </row>
    <row r="69" spans="1:42" x14ac:dyDescent="0.2">
      <c r="A69" s="1">
        <v>5</v>
      </c>
      <c r="B69" t="s">
        <v>124</v>
      </c>
      <c r="C69" t="s">
        <v>62</v>
      </c>
      <c r="D69" t="s">
        <v>9</v>
      </c>
      <c r="F69" s="62">
        <f>(F65+F67)/2</f>
        <v>0.32</v>
      </c>
      <c r="H69"/>
      <c r="I69" s="33">
        <f t="shared" si="124"/>
        <v>3280.8019209087001</v>
      </c>
      <c r="J69" s="61">
        <f t="shared" si="124"/>
        <v>3404.97</v>
      </c>
      <c r="K69" s="48">
        <f>(K65+K67)/2</f>
        <v>3.6466717501563793E-2</v>
      </c>
      <c r="L69" s="44">
        <f t="shared" si="121"/>
        <v>1.3361272949611986</v>
      </c>
      <c r="M69" s="42">
        <f>(M65+M67)/2</f>
        <v>5.2025754368774449E-2</v>
      </c>
      <c r="Q69" s="10">
        <f t="shared" si="125"/>
        <v>3434.0982682074859</v>
      </c>
      <c r="R69" s="48">
        <f>(R65+R67)/2</f>
        <v>-8.5546328477155882E-3</v>
      </c>
      <c r="T69" s="10"/>
      <c r="U69" s="48"/>
      <c r="W69" s="10"/>
      <c r="X69" s="48"/>
    </row>
    <row r="70" spans="1:42" x14ac:dyDescent="0.2">
      <c r="A70" s="1">
        <v>5</v>
      </c>
      <c r="B70" t="s">
        <v>124</v>
      </c>
      <c r="C70" t="s">
        <v>62</v>
      </c>
      <c r="D70" t="s">
        <v>63</v>
      </c>
      <c r="F70" s="5">
        <f>AVERAGE(F64:F67)</f>
        <v>0.30000000000000004</v>
      </c>
      <c r="H70"/>
      <c r="I70" s="33">
        <f t="shared" ref="I70:K70" si="126">AVERAGE(I64:I67)</f>
        <v>3129.5870984114376</v>
      </c>
      <c r="J70" s="61">
        <f t="shared" si="126"/>
        <v>3221.6149999999998</v>
      </c>
      <c r="K70" s="48">
        <f t="shared" si="126"/>
        <v>2.8088954401882374E-2</v>
      </c>
      <c r="L70" s="44">
        <f t="shared" si="121"/>
        <v>1.2745441038353704</v>
      </c>
      <c r="M70" s="2">
        <f>AVERAGE(M64:M67)</f>
        <v>5.7574503479263558E-2</v>
      </c>
      <c r="Q70" s="10">
        <f t="shared" ref="Q70:R70" si="127">AVERAGE(Q64:Q67)</f>
        <v>3299.2330975516179</v>
      </c>
      <c r="R70" s="48">
        <f t="shared" si="127"/>
        <v>-2.5030630310054144E-2</v>
      </c>
      <c r="T70" s="10"/>
      <c r="U70" s="48"/>
      <c r="W70" s="10"/>
      <c r="X70" s="48"/>
    </row>
    <row r="71" spans="1:42" x14ac:dyDescent="0.2">
      <c r="H71"/>
      <c r="I71" s="33"/>
      <c r="K71" s="48"/>
      <c r="Q71" s="10"/>
      <c r="R71" s="48"/>
      <c r="T71" s="10"/>
      <c r="U71" s="48"/>
      <c r="W71" s="10"/>
      <c r="X71" s="48"/>
    </row>
    <row r="72" spans="1:42" x14ac:dyDescent="0.2">
      <c r="A72" s="1">
        <v>5</v>
      </c>
      <c r="B72" t="s">
        <v>125</v>
      </c>
      <c r="C72" t="s">
        <v>5</v>
      </c>
      <c r="D72" t="s">
        <v>6</v>
      </c>
      <c r="E72" s="60">
        <v>29465.473236999998</v>
      </c>
      <c r="F72" s="5">
        <v>0.52</v>
      </c>
      <c r="G72">
        <v>-5.2653044939999995E-4</v>
      </c>
      <c r="H72" s="15">
        <v>1.274441709</v>
      </c>
      <c r="I72" s="33">
        <f t="shared" ref="I72:I75" si="128">-H72/G72</f>
        <v>2420.4520563858582</v>
      </c>
      <c r="J72" s="61">
        <v>3046.0792448823522</v>
      </c>
      <c r="K72" s="48">
        <f t="shared" ref="K72:K75" si="129">(J72-I72)/J72</f>
        <v>0.20538769289984687</v>
      </c>
      <c r="L72" s="44">
        <f>12*I72/$E$72</f>
        <v>0.98574438099157202</v>
      </c>
      <c r="M72" s="42">
        <f>-1/(G72*$E$72)</f>
        <v>6.4455960992587866E-2</v>
      </c>
      <c r="N72" s="1" t="s">
        <v>76</v>
      </c>
      <c r="Q72" s="10">
        <f>(-0.1-$H72)/$G72</f>
        <v>2610.3745957450797</v>
      </c>
      <c r="R72" s="48">
        <f>($J72-Q72)/$J72</f>
        <v>0.14303785755714987</v>
      </c>
      <c r="T72" s="10">
        <f>(-0.2-$H72)/$G72</f>
        <v>2800.2971351043011</v>
      </c>
      <c r="U72" s="48">
        <f>($J72-T72)/$J72</f>
        <v>8.0688022214452884E-2</v>
      </c>
      <c r="W72" s="10">
        <f>(-0.3-$H72)/$G72</f>
        <v>2990.2196744635226</v>
      </c>
      <c r="X72" s="48">
        <f>($J72-W72)/$J72</f>
        <v>1.8338186871755896E-2</v>
      </c>
      <c r="Z72" s="10">
        <f>(-0.4-$H72)/$G72</f>
        <v>3180.1422138227435</v>
      </c>
      <c r="AA72" s="48">
        <f>($J72-Z72)/$J72</f>
        <v>-4.4011648470940946E-2</v>
      </c>
      <c r="AC72" s="10">
        <f>(-0.5-$H72)/$G72</f>
        <v>3370.064753181965</v>
      </c>
      <c r="AD72" s="48">
        <f>($J72-AC72)/$J72</f>
        <v>-0.10636148381363794</v>
      </c>
      <c r="AF72" s="10">
        <f>(-0.6-$H72)/$G72</f>
        <v>3559.9872925411864</v>
      </c>
      <c r="AG72" s="48">
        <f>($J72-AF72)/$J72</f>
        <v>-0.16871131915633492</v>
      </c>
      <c r="AI72" s="10"/>
      <c r="AJ72" s="48"/>
      <c r="AL72" s="10"/>
      <c r="AM72" s="48"/>
      <c r="AO72" s="10"/>
      <c r="AP72" s="48"/>
    </row>
    <row r="73" spans="1:42" x14ac:dyDescent="0.2">
      <c r="A73" s="1">
        <v>5</v>
      </c>
      <c r="B73" t="s">
        <v>125</v>
      </c>
      <c r="C73" t="s">
        <v>5</v>
      </c>
      <c r="D73" t="s">
        <v>9</v>
      </c>
      <c r="F73" s="44">
        <v>0.8</v>
      </c>
      <c r="G73">
        <v>-4.4205861619999999E-4</v>
      </c>
      <c r="H73" s="15">
        <v>0.9546351622</v>
      </c>
      <c r="I73" s="33">
        <f t="shared" si="128"/>
        <v>2159.5216725016749</v>
      </c>
      <c r="J73" s="61">
        <v>3513.2731388749999</v>
      </c>
      <c r="K73" s="48">
        <f t="shared" si="129"/>
        <v>0.3853248560135622</v>
      </c>
      <c r="L73" s="44">
        <f t="shared" ref="L73:L78" si="130">12*I73/$E$72</f>
        <v>0.87947883482418954</v>
      </c>
      <c r="M73" s="42">
        <f>-1/(G73*$E$72)</f>
        <v>7.6772683223940638E-2</v>
      </c>
      <c r="Q73" s="10">
        <f t="shared" ref="Q73:Q75" si="131">(-0.1-$H73)/$G73</f>
        <v>2385.7360167884453</v>
      </c>
      <c r="R73" s="48">
        <f t="shared" ref="R73:R75" si="132">($J73-Q73)/$J73</f>
        <v>0.32093636831425182</v>
      </c>
      <c r="T73" s="10">
        <f t="shared" ref="T73:T75" si="133">(-0.2-$H73)/$G73</f>
        <v>2611.9503610752154</v>
      </c>
      <c r="U73" s="48">
        <f t="shared" ref="U73:U75" si="134">($J73-T73)/$J73</f>
        <v>0.25654788061494155</v>
      </c>
      <c r="W73" s="10">
        <f t="shared" ref="W73:W75" si="135">(-0.3-$H73)/$G73</f>
        <v>2838.1647053619854</v>
      </c>
      <c r="X73" s="48">
        <f t="shared" ref="X73:X75" si="136">($J73-W73)/$J73</f>
        <v>0.19215939291563133</v>
      </c>
      <c r="Z73" s="10">
        <f t="shared" ref="Z73:Z75" si="137">(-0.4-$H73)/$G73</f>
        <v>3064.3790496487559</v>
      </c>
      <c r="AA73" s="48">
        <f t="shared" ref="AA73:AA75" si="138">($J73-Z73)/$J73</f>
        <v>0.12777090521632095</v>
      </c>
      <c r="AC73" s="10">
        <f t="shared" ref="AC73:AC75" si="139">(-0.5-$H73)/$G73</f>
        <v>3290.5933939355259</v>
      </c>
      <c r="AD73" s="48">
        <f t="shared" ref="AD73:AD75" si="140">($J73-AC73)/$J73</f>
        <v>6.3382417517010695E-2</v>
      </c>
      <c r="AF73" s="10">
        <f t="shared" ref="AF73:AF75" si="141">(-0.6-$H73)/$G73</f>
        <v>3516.8077382222959</v>
      </c>
      <c r="AG73" s="48">
        <f t="shared" ref="AG73:AG75" si="142">($J73-AF73)/$J73</f>
        <v>-1.0060701822995491E-3</v>
      </c>
      <c r="AI73" s="10"/>
      <c r="AJ73" s="48"/>
      <c r="AL73" s="10"/>
      <c r="AM73" s="48"/>
      <c r="AO73" s="10"/>
      <c r="AP73" s="48"/>
    </row>
    <row r="74" spans="1:42" x14ac:dyDescent="0.2">
      <c r="A74" s="1">
        <v>5</v>
      </c>
      <c r="B74" t="s">
        <v>125</v>
      </c>
      <c r="C74" t="s">
        <v>8</v>
      </c>
      <c r="D74" t="s">
        <v>6</v>
      </c>
      <c r="F74" s="44">
        <v>0.66</v>
      </c>
      <c r="G74">
        <v>-5.0922563120000001E-4</v>
      </c>
      <c r="H74" s="15">
        <v>1.291746214</v>
      </c>
      <c r="I74" s="33">
        <f t="shared" si="128"/>
        <v>2536.687344185671</v>
      </c>
      <c r="J74" s="61">
        <v>3046.0792448823522</v>
      </c>
      <c r="K74" s="48">
        <f t="shared" si="129"/>
        <v>0.16722870934907516</v>
      </c>
      <c r="L74" s="44">
        <f t="shared" si="130"/>
        <v>1.0330819357757344</v>
      </c>
      <c r="M74" s="42">
        <f>-1/(G74*$E$72)</f>
        <v>6.6646343052215465E-2</v>
      </c>
      <c r="Q74" s="10">
        <f t="shared" si="131"/>
        <v>2733.0639479405686</v>
      </c>
      <c r="R74" s="48">
        <f t="shared" si="132"/>
        <v>0.10276006360230891</v>
      </c>
      <c r="T74" s="10">
        <f t="shared" si="133"/>
        <v>2929.4405516954662</v>
      </c>
      <c r="U74" s="48">
        <f t="shared" si="134"/>
        <v>3.8291417855542666E-2</v>
      </c>
      <c r="W74" s="10">
        <f t="shared" si="135"/>
        <v>3125.8171554503638</v>
      </c>
      <c r="X74" s="48">
        <f t="shared" si="136"/>
        <v>-2.6177227891223575E-2</v>
      </c>
      <c r="Z74" s="10">
        <f t="shared" si="137"/>
        <v>3322.1937592052614</v>
      </c>
      <c r="AA74" s="48">
        <f t="shared" si="138"/>
        <v>-9.0645873637989816E-2</v>
      </c>
      <c r="AC74" s="10">
        <f t="shared" si="139"/>
        <v>3518.5703629601589</v>
      </c>
      <c r="AD74" s="48">
        <f t="shared" si="140"/>
        <v>-0.15511451938475607</v>
      </c>
      <c r="AF74" s="10">
        <f t="shared" si="141"/>
        <v>3714.9469667150561</v>
      </c>
      <c r="AG74" s="48">
        <f t="shared" si="142"/>
        <v>-0.21958316513152215</v>
      </c>
      <c r="AI74" s="10"/>
      <c r="AJ74" s="48"/>
      <c r="AL74" s="10"/>
      <c r="AM74" s="48"/>
      <c r="AO74" s="10"/>
      <c r="AP74" s="48"/>
    </row>
    <row r="75" spans="1:42" x14ac:dyDescent="0.2">
      <c r="A75" s="1">
        <v>5</v>
      </c>
      <c r="B75" t="s">
        <v>125</v>
      </c>
      <c r="C75" t="s">
        <v>8</v>
      </c>
      <c r="D75" t="s">
        <v>9</v>
      </c>
      <c r="F75" s="44">
        <v>0.8</v>
      </c>
      <c r="G75">
        <v>-4.4205861619999999E-4</v>
      </c>
      <c r="H75" s="15">
        <v>0.9546351622</v>
      </c>
      <c r="I75" s="33">
        <f t="shared" si="128"/>
        <v>2159.5216725016749</v>
      </c>
      <c r="J75" s="61">
        <v>3513.2731388749999</v>
      </c>
      <c r="K75" s="48">
        <f t="shared" si="129"/>
        <v>0.3853248560135622</v>
      </c>
      <c r="L75" s="44">
        <f t="shared" si="130"/>
        <v>0.87947883482418954</v>
      </c>
      <c r="M75" s="42">
        <f>-1/(G75*$E$72)</f>
        <v>7.6772683223940638E-2</v>
      </c>
      <c r="Q75" s="10">
        <f t="shared" si="131"/>
        <v>2385.7360167884453</v>
      </c>
      <c r="R75" s="48">
        <f t="shared" si="132"/>
        <v>0.32093636831425182</v>
      </c>
      <c r="T75" s="10">
        <f t="shared" si="133"/>
        <v>2611.9503610752154</v>
      </c>
      <c r="U75" s="48">
        <f t="shared" si="134"/>
        <v>0.25654788061494155</v>
      </c>
      <c r="W75" s="10">
        <f t="shared" si="135"/>
        <v>2838.1647053619854</v>
      </c>
      <c r="X75" s="48">
        <f t="shared" si="136"/>
        <v>0.19215939291563133</v>
      </c>
      <c r="Z75" s="10">
        <f t="shared" si="137"/>
        <v>3064.3790496487559</v>
      </c>
      <c r="AA75" s="48">
        <f t="shared" si="138"/>
        <v>0.12777090521632095</v>
      </c>
      <c r="AC75" s="10">
        <f t="shared" si="139"/>
        <v>3290.5933939355259</v>
      </c>
      <c r="AD75" s="48">
        <f t="shared" si="140"/>
        <v>6.3382417517010695E-2</v>
      </c>
      <c r="AF75" s="10">
        <f t="shared" si="141"/>
        <v>3516.8077382222959</v>
      </c>
      <c r="AG75" s="48">
        <f t="shared" si="142"/>
        <v>-1.0060701822995491E-3</v>
      </c>
      <c r="AI75" s="10"/>
      <c r="AJ75" s="48"/>
      <c r="AL75" s="10"/>
      <c r="AM75" s="48"/>
      <c r="AO75" s="10"/>
      <c r="AP75" s="48"/>
    </row>
    <row r="76" spans="1:42" x14ac:dyDescent="0.2">
      <c r="A76" s="1">
        <v>5</v>
      </c>
      <c r="B76" t="s">
        <v>125</v>
      </c>
      <c r="C76" t="s">
        <v>62</v>
      </c>
      <c r="D76" t="s">
        <v>6</v>
      </c>
      <c r="F76" s="5">
        <f>(F72+F74)/2</f>
        <v>0.59000000000000008</v>
      </c>
      <c r="H76"/>
      <c r="I76" s="33">
        <f t="shared" ref="I76:K77" si="143">(I72+I74)/2</f>
        <v>2478.5697002857646</v>
      </c>
      <c r="J76" s="61">
        <f t="shared" si="143"/>
        <v>3046.0792448823522</v>
      </c>
      <c r="K76" s="48">
        <f t="shared" si="143"/>
        <v>0.186308201124461</v>
      </c>
      <c r="L76" s="44">
        <f t="shared" si="130"/>
        <v>1.0094131583836532</v>
      </c>
      <c r="M76" s="2">
        <f>(M72+M74)/2</f>
        <v>6.5551152022401665E-2</v>
      </c>
      <c r="Q76" s="10">
        <f t="shared" ref="Q76:R77" si="144">(Q72+Q74)/2</f>
        <v>2671.7192718428241</v>
      </c>
      <c r="R76" s="48">
        <f t="shared" si="144"/>
        <v>0.12289896057972939</v>
      </c>
      <c r="S76" s="36"/>
      <c r="T76" s="10">
        <f t="shared" ref="T76:U77" si="145">(T72+T74)/2</f>
        <v>2864.8688433998836</v>
      </c>
      <c r="U76" s="48">
        <f t="shared" si="145"/>
        <v>5.9489720034997778E-2</v>
      </c>
      <c r="V76" s="36"/>
      <c r="W76" s="10">
        <f t="shared" ref="W76:X77" si="146">(W72+W74)/2</f>
        <v>3058.0184149569432</v>
      </c>
      <c r="X76" s="48">
        <f t="shared" si="146"/>
        <v>-3.9195205097338395E-3</v>
      </c>
      <c r="Y76" s="36"/>
      <c r="Z76" s="10">
        <f t="shared" ref="Z76:AA77" si="147">(Z72+Z74)/2</f>
        <v>3251.1679865140022</v>
      </c>
      <c r="AA76" s="48">
        <f t="shared" si="147"/>
        <v>-6.7328761054465378E-2</v>
      </c>
      <c r="AB76" s="36"/>
      <c r="AC76" s="10">
        <f t="shared" ref="AC76:AD77" si="148">(AC72+AC74)/2</f>
        <v>3444.3175580710622</v>
      </c>
      <c r="AD76" s="48">
        <f t="shared" si="148"/>
        <v>-0.13073800159919702</v>
      </c>
      <c r="AF76" s="10">
        <f t="shared" ref="AF76:AG77" si="149">(AF72+AF74)/2</f>
        <v>3637.4671296281213</v>
      </c>
      <c r="AG76" s="48">
        <f t="shared" si="149"/>
        <v>-0.19414724214392853</v>
      </c>
      <c r="AI76" s="10"/>
      <c r="AJ76" s="48"/>
      <c r="AL76" s="10"/>
      <c r="AM76" s="48"/>
      <c r="AO76" s="10"/>
      <c r="AP76" s="48"/>
    </row>
    <row r="77" spans="1:42" x14ac:dyDescent="0.2">
      <c r="A77" s="1">
        <v>5</v>
      </c>
      <c r="B77" t="s">
        <v>125</v>
      </c>
      <c r="C77" t="s">
        <v>62</v>
      </c>
      <c r="D77" t="s">
        <v>9</v>
      </c>
      <c r="F77" s="5">
        <f>(F73+F75)/2</f>
        <v>0.8</v>
      </c>
      <c r="H77"/>
      <c r="I77" s="33">
        <f t="shared" si="143"/>
        <v>2159.5216725016749</v>
      </c>
      <c r="J77" s="61">
        <f t="shared" si="143"/>
        <v>3513.2731388749999</v>
      </c>
      <c r="K77" s="48">
        <f>(K73+K75)/2</f>
        <v>0.3853248560135622</v>
      </c>
      <c r="L77" s="44">
        <f t="shared" si="130"/>
        <v>0.87947883482418954</v>
      </c>
      <c r="M77" s="42">
        <f>(M73+M75)/2</f>
        <v>7.6772683223940638E-2</v>
      </c>
      <c r="Q77" s="10">
        <f t="shared" si="144"/>
        <v>2385.7360167884453</v>
      </c>
      <c r="R77" s="48">
        <f>(R73+R75)/2</f>
        <v>0.32093636831425182</v>
      </c>
      <c r="T77" s="10">
        <f t="shared" si="145"/>
        <v>2611.9503610752154</v>
      </c>
      <c r="U77" s="48">
        <f>(U73+U75)/2</f>
        <v>0.25654788061494155</v>
      </c>
      <c r="W77" s="10">
        <f t="shared" si="146"/>
        <v>2838.1647053619854</v>
      </c>
      <c r="X77" s="48">
        <f>(X73+X75)/2</f>
        <v>0.19215939291563133</v>
      </c>
      <c r="Z77" s="10">
        <f t="shared" si="147"/>
        <v>3064.3790496487559</v>
      </c>
      <c r="AA77" s="48">
        <f>(AA73+AA75)/2</f>
        <v>0.12777090521632095</v>
      </c>
      <c r="AC77" s="10">
        <f t="shared" si="148"/>
        <v>3290.5933939355259</v>
      </c>
      <c r="AD77" s="48">
        <f>(AD73+AD75)/2</f>
        <v>6.3382417517010695E-2</v>
      </c>
      <c r="AF77" s="10">
        <f t="shared" si="149"/>
        <v>3516.8077382222959</v>
      </c>
      <c r="AG77" s="48">
        <f>(AG73+AG75)/2</f>
        <v>-1.0060701822995491E-3</v>
      </c>
      <c r="AI77" s="10"/>
      <c r="AJ77" s="48"/>
      <c r="AL77" s="10"/>
      <c r="AM77" s="48"/>
      <c r="AO77" s="10"/>
      <c r="AP77" s="48"/>
    </row>
    <row r="78" spans="1:42" x14ac:dyDescent="0.2">
      <c r="A78" s="1">
        <v>5</v>
      </c>
      <c r="B78" t="s">
        <v>125</v>
      </c>
      <c r="C78" t="s">
        <v>62</v>
      </c>
      <c r="D78" t="s">
        <v>63</v>
      </c>
      <c r="F78" s="5">
        <f>AVERAGE(F72:F75)</f>
        <v>0.69500000000000006</v>
      </c>
      <c r="H78"/>
      <c r="I78" s="33">
        <f t="shared" ref="I78:K78" si="150">AVERAGE(I72:I75)</f>
        <v>2319.0456863937197</v>
      </c>
      <c r="J78" s="61">
        <f t="shared" si="150"/>
        <v>3279.676191878676</v>
      </c>
      <c r="K78" s="48">
        <f t="shared" si="150"/>
        <v>0.28581652856901163</v>
      </c>
      <c r="L78" s="44">
        <f t="shared" si="130"/>
        <v>0.94444599660392137</v>
      </c>
      <c r="M78" s="2">
        <f>AVERAGE(M72:M75)</f>
        <v>7.1161917623171159E-2</v>
      </c>
      <c r="Q78" s="10">
        <f t="shared" ref="Q78:R78" si="151">AVERAGE(Q72:Q75)</f>
        <v>2528.7276443156347</v>
      </c>
      <c r="R78" s="48">
        <f t="shared" si="151"/>
        <v>0.22191766444699063</v>
      </c>
      <c r="T78" s="10">
        <f t="shared" ref="T78:U78" si="152">AVERAGE(T72:T75)</f>
        <v>2738.4096022375497</v>
      </c>
      <c r="U78" s="48">
        <f t="shared" si="152"/>
        <v>0.15801880032496968</v>
      </c>
      <c r="W78" s="10">
        <f t="shared" ref="W78:X78" si="153">AVERAGE(W72:W75)</f>
        <v>2948.0915601594643</v>
      </c>
      <c r="X78" s="48">
        <f t="shared" si="153"/>
        <v>9.4119936202948756E-2</v>
      </c>
      <c r="Z78" s="10">
        <f t="shared" ref="Z78:AA78" si="154">AVERAGE(Z72:Z75)</f>
        <v>3157.7735180813793</v>
      </c>
      <c r="AA78" s="48">
        <f t="shared" si="154"/>
        <v>3.0221072080927787E-2</v>
      </c>
      <c r="AC78" s="10">
        <f t="shared" ref="AC78:AD78" si="155">AVERAGE(AC72:AC75)</f>
        <v>3367.4554760032938</v>
      </c>
      <c r="AD78" s="48">
        <f t="shared" si="155"/>
        <v>-3.3677792041093155E-2</v>
      </c>
      <c r="AF78" s="10">
        <f t="shared" ref="AF78:AG78" si="156">AVERAGE(AF72:AF75)</f>
        <v>3577.1374339252084</v>
      </c>
      <c r="AG78" s="48">
        <f t="shared" si="156"/>
        <v>-9.7576656163114048E-2</v>
      </c>
      <c r="AI78" s="10"/>
      <c r="AJ78" s="48"/>
      <c r="AL78" s="10"/>
      <c r="AM78" s="48"/>
      <c r="AO78" s="10"/>
      <c r="AP78" s="48"/>
    </row>
    <row r="80" spans="1:42" x14ac:dyDescent="0.2">
      <c r="A80" s="1">
        <v>6</v>
      </c>
      <c r="B80" t="s">
        <v>126</v>
      </c>
      <c r="C80" t="s">
        <v>5</v>
      </c>
      <c r="D80" t="s">
        <v>6</v>
      </c>
      <c r="E80" s="60">
        <v>19820.107001</v>
      </c>
      <c r="F80" s="5">
        <v>0.22</v>
      </c>
      <c r="G80">
        <v>-3.681544828E-4</v>
      </c>
      <c r="H80" s="15">
        <v>1.9162327130000001</v>
      </c>
      <c r="I80" s="33">
        <f t="shared" ref="I80:I83" si="157">-H80/G80</f>
        <v>5204.969116296199</v>
      </c>
      <c r="J80" s="61">
        <v>5435.14</v>
      </c>
      <c r="K80" s="48">
        <f t="shared" ref="K80:K83" si="158">(J80-I80)/J80</f>
        <v>4.2348657753765555E-2</v>
      </c>
      <c r="L80" s="44">
        <f>12*I80/$E$80</f>
        <v>3.1513265489637901</v>
      </c>
      <c r="M80" s="42">
        <f>-1/(G80*$E$80)</f>
        <v>0.1370452262741339</v>
      </c>
      <c r="N80" s="1" t="s">
        <v>76</v>
      </c>
      <c r="Q80" s="10">
        <f>(-0.1-$H80)/$G80</f>
        <v>5476.5942211691572</v>
      </c>
      <c r="R80" s="48">
        <f>($J80-Q80)/$J80</f>
        <v>-7.6270751386637468E-3</v>
      </c>
      <c r="T80" s="10">
        <f>(-0.2-$H80)/$G80</f>
        <v>5748.2193260421163</v>
      </c>
      <c r="U80" s="48">
        <f>($J80-T80)/$J80</f>
        <v>-5.7602808031093217E-2</v>
      </c>
      <c r="W80" s="10"/>
      <c r="X80" s="48"/>
    </row>
    <row r="81" spans="1:42" x14ac:dyDescent="0.2">
      <c r="A81" s="1">
        <v>6</v>
      </c>
      <c r="B81" t="s">
        <v>126</v>
      </c>
      <c r="C81" t="s">
        <v>5</v>
      </c>
      <c r="D81" t="s">
        <v>9</v>
      </c>
      <c r="F81" s="62">
        <v>0.34</v>
      </c>
      <c r="G81">
        <v>-5.1797560859999999E-4</v>
      </c>
      <c r="H81" s="15">
        <v>2.6299257580000002</v>
      </c>
      <c r="I81" s="33">
        <f t="shared" si="157"/>
        <v>5077.315831740113</v>
      </c>
      <c r="J81" s="61">
        <v>5448.09</v>
      </c>
      <c r="K81" s="48">
        <f t="shared" si="158"/>
        <v>6.8055808230019527E-2</v>
      </c>
      <c r="L81" s="44">
        <f t="shared" ref="L81:L86" si="159">12*I81/$E$80</f>
        <v>3.0740394074465547</v>
      </c>
      <c r="M81" s="42">
        <f>-1/(G81*$E$80)</f>
        <v>9.7405772707195276E-2</v>
      </c>
      <c r="Q81" s="10">
        <f t="shared" ref="Q81:Q83" si="160">(-0.1-$H81)/$G81</f>
        <v>5270.3751154972824</v>
      </c>
      <c r="R81" s="48">
        <f t="shared" ref="R81:R83" si="161">($J81-Q81)/$J81</f>
        <v>3.2619667535359678E-2</v>
      </c>
      <c r="T81" s="10">
        <f t="shared" ref="T81:T83" si="162">(-0.2-$H81)/$G81</f>
        <v>5463.4343992544527</v>
      </c>
      <c r="U81" s="48">
        <f t="shared" ref="U81:U83" si="163">($J81-T81)/$J81</f>
        <v>-2.8164731593003389E-3</v>
      </c>
      <c r="W81" s="10"/>
      <c r="X81" s="48"/>
      <c r="AE81"/>
      <c r="AG81"/>
      <c r="AH81"/>
      <c r="AJ81"/>
      <c r="AK81"/>
      <c r="AM81"/>
      <c r="AN81"/>
      <c r="AP81"/>
    </row>
    <row r="82" spans="1:42" x14ac:dyDescent="0.2">
      <c r="A82" s="1">
        <v>6</v>
      </c>
      <c r="B82" t="s">
        <v>126</v>
      </c>
      <c r="C82" t="s">
        <v>8</v>
      </c>
      <c r="D82" t="s">
        <v>6</v>
      </c>
      <c r="F82" s="5">
        <v>0.22</v>
      </c>
      <c r="G82">
        <v>-3.8304281869999999E-4</v>
      </c>
      <c r="H82" s="15">
        <v>2.0293076810000001</v>
      </c>
      <c r="I82" s="33">
        <f t="shared" si="157"/>
        <v>5297.8611839982268</v>
      </c>
      <c r="J82" s="61">
        <v>5435.14</v>
      </c>
      <c r="K82" s="48">
        <f t="shared" si="158"/>
        <v>2.5257641201840892E-2</v>
      </c>
      <c r="L82" s="44">
        <f t="shared" si="159"/>
        <v>3.2075676586797011</v>
      </c>
      <c r="M82" s="42">
        <f>-1/(G82*$E$80)</f>
        <v>0.13171847098033779</v>
      </c>
      <c r="Q82" s="10">
        <f t="shared" si="160"/>
        <v>5558.9286028820679</v>
      </c>
      <c r="R82" s="48">
        <f t="shared" si="161"/>
        <v>-2.2775605206502059E-2</v>
      </c>
      <c r="T82" s="10">
        <f t="shared" si="162"/>
        <v>5819.9960217659091</v>
      </c>
      <c r="U82" s="48">
        <f t="shared" si="163"/>
        <v>-7.0808851614845014E-2</v>
      </c>
      <c r="W82" s="10"/>
      <c r="X82" s="48"/>
      <c r="AE82"/>
      <c r="AG82"/>
      <c r="AH82"/>
      <c r="AJ82"/>
      <c r="AK82"/>
      <c r="AM82"/>
      <c r="AN82"/>
      <c r="AP82"/>
    </row>
    <row r="83" spans="1:42" x14ac:dyDescent="0.2">
      <c r="A83" s="1">
        <v>6</v>
      </c>
      <c r="B83" t="s">
        <v>126</v>
      </c>
      <c r="C83" t="s">
        <v>8</v>
      </c>
      <c r="D83" t="s">
        <v>9</v>
      </c>
      <c r="F83" s="62">
        <v>0.35</v>
      </c>
      <c r="G83">
        <v>-5.2568957679999999E-4</v>
      </c>
      <c r="H83" s="15">
        <v>2.6950130209999998</v>
      </c>
      <c r="I83" s="33">
        <f t="shared" si="157"/>
        <v>5126.6244185498181</v>
      </c>
      <c r="J83" s="61">
        <v>5448.09</v>
      </c>
      <c r="K83" s="48">
        <f t="shared" si="158"/>
        <v>5.9005189240666375E-2</v>
      </c>
      <c r="L83" s="44">
        <f t="shared" si="159"/>
        <v>3.1038930828927374</v>
      </c>
      <c r="M83" s="42">
        <f>-1/(G83*$E$80)</f>
        <v>9.5976440518922485E-2</v>
      </c>
      <c r="Q83" s="10">
        <f t="shared" si="160"/>
        <v>5316.8507506158339</v>
      </c>
      <c r="R83" s="48">
        <f t="shared" si="161"/>
        <v>2.4089038430746595E-2</v>
      </c>
      <c r="T83" s="10">
        <f t="shared" si="162"/>
        <v>5507.0770826818498</v>
      </c>
      <c r="U83" s="48">
        <f t="shared" si="163"/>
        <v>-1.0827112379173186E-2</v>
      </c>
      <c r="W83" s="10"/>
      <c r="X83" s="48"/>
      <c r="AE83"/>
      <c r="AG83"/>
      <c r="AH83"/>
      <c r="AJ83"/>
      <c r="AK83"/>
      <c r="AM83"/>
      <c r="AN83"/>
      <c r="AP83"/>
    </row>
    <row r="84" spans="1:42" x14ac:dyDescent="0.2">
      <c r="A84" s="1">
        <v>6</v>
      </c>
      <c r="B84" t="s">
        <v>126</v>
      </c>
      <c r="C84" t="s">
        <v>62</v>
      </c>
      <c r="D84" t="s">
        <v>6</v>
      </c>
      <c r="F84" s="5">
        <f>(F80+F82)/2</f>
        <v>0.22</v>
      </c>
      <c r="H84"/>
      <c r="I84" s="33">
        <f t="shared" ref="I84:K85" si="164">(I80+I82)/2</f>
        <v>5251.4151501472134</v>
      </c>
      <c r="J84" s="61">
        <f t="shared" si="164"/>
        <v>5435.14</v>
      </c>
      <c r="K84" s="48">
        <f t="shared" si="164"/>
        <v>3.3803149477803225E-2</v>
      </c>
      <c r="L84" s="44">
        <f t="shared" si="159"/>
        <v>3.179447103821746</v>
      </c>
      <c r="M84" s="2">
        <f>(M80+M82)/2</f>
        <v>0.13438184862723584</v>
      </c>
      <c r="Q84" s="10">
        <f t="shared" ref="Q84:R85" si="165">(Q80+Q82)/2</f>
        <v>5517.761412025613</v>
      </c>
      <c r="R84" s="48">
        <f t="shared" si="165"/>
        <v>-1.5201340172582904E-2</v>
      </c>
      <c r="T84" s="10">
        <f t="shared" ref="T84:U85" si="166">(T80+T82)/2</f>
        <v>5784.1076739040127</v>
      </c>
      <c r="U84" s="48">
        <f t="shared" si="166"/>
        <v>-6.4205829822969115E-2</v>
      </c>
      <c r="W84" s="10"/>
      <c r="X84" s="48"/>
      <c r="AE84"/>
      <c r="AG84"/>
      <c r="AH84"/>
      <c r="AJ84"/>
      <c r="AK84"/>
      <c r="AM84"/>
      <c r="AN84"/>
      <c r="AP84"/>
    </row>
    <row r="85" spans="1:42" x14ac:dyDescent="0.2">
      <c r="A85" s="1">
        <v>6</v>
      </c>
      <c r="B85" t="s">
        <v>126</v>
      </c>
      <c r="C85" t="s">
        <v>62</v>
      </c>
      <c r="D85" t="s">
        <v>9</v>
      </c>
      <c r="F85" s="62">
        <f>(F81+F83)/2</f>
        <v>0.34499999999999997</v>
      </c>
      <c r="H85"/>
      <c r="I85" s="33">
        <f t="shared" si="164"/>
        <v>5101.970125144966</v>
      </c>
      <c r="J85" s="61">
        <f t="shared" si="164"/>
        <v>5448.09</v>
      </c>
      <c r="K85" s="48">
        <f>(K81+K83)/2</f>
        <v>6.3530498735342944E-2</v>
      </c>
      <c r="L85" s="44">
        <f t="shared" si="159"/>
        <v>3.0889662451696465</v>
      </c>
      <c r="M85" s="42">
        <f>(M81+M83)/2</f>
        <v>9.669110661305888E-2</v>
      </c>
      <c r="Q85" s="10">
        <f t="shared" si="165"/>
        <v>5293.6129330565582</v>
      </c>
      <c r="R85" s="48">
        <f>(R81+R83)/2</f>
        <v>2.8354352983053138E-2</v>
      </c>
      <c r="T85" s="10">
        <f t="shared" si="166"/>
        <v>5485.2557409681513</v>
      </c>
      <c r="U85" s="48">
        <f>(U81+U83)/2</f>
        <v>-6.8217927692367621E-3</v>
      </c>
      <c r="W85" s="10"/>
      <c r="X85" s="48"/>
      <c r="AE85"/>
      <c r="AG85"/>
      <c r="AH85"/>
      <c r="AJ85"/>
      <c r="AK85"/>
      <c r="AM85"/>
      <c r="AN85"/>
      <c r="AP85"/>
    </row>
    <row r="86" spans="1:42" x14ac:dyDescent="0.2">
      <c r="A86" s="1">
        <v>6</v>
      </c>
      <c r="B86" t="s">
        <v>126</v>
      </c>
      <c r="C86" t="s">
        <v>62</v>
      </c>
      <c r="D86" t="s">
        <v>63</v>
      </c>
      <c r="F86" s="5">
        <f>AVERAGE(F80:F83)</f>
        <v>0.28249999999999997</v>
      </c>
      <c r="H86"/>
      <c r="I86" s="33">
        <f t="shared" ref="I86:K86" si="167">AVERAGE(I80:I83)</f>
        <v>5176.6926376460888</v>
      </c>
      <c r="J86" s="61">
        <f t="shared" si="167"/>
        <v>5441.6149999999998</v>
      </c>
      <c r="K86" s="48">
        <f t="shared" si="167"/>
        <v>4.8666824106573095E-2</v>
      </c>
      <c r="L86" s="44">
        <f t="shared" si="159"/>
        <v>3.1342066744956956</v>
      </c>
      <c r="M86" s="2">
        <f>AVERAGE(M80:M83)</f>
        <v>0.11553647762014738</v>
      </c>
      <c r="P86" s="26"/>
      <c r="Q86" s="10">
        <f t="shared" ref="Q86:R86" si="168">AVERAGE(Q80:Q83)</f>
        <v>5405.6871725410856</v>
      </c>
      <c r="R86" s="48">
        <f t="shared" si="168"/>
        <v>6.5765064052351165E-3</v>
      </c>
      <c r="T86" s="10">
        <f t="shared" ref="T86:U86" si="169">AVERAGE(T80:T83)</f>
        <v>5634.6817074360824</v>
      </c>
      <c r="U86" s="48">
        <f t="shared" si="169"/>
        <v>-3.551381129610294E-2</v>
      </c>
      <c r="W86" s="10"/>
      <c r="X86" s="48"/>
      <c r="AE86"/>
      <c r="AG86"/>
      <c r="AH86"/>
      <c r="AJ86"/>
      <c r="AK86"/>
      <c r="AM86"/>
      <c r="AN86"/>
      <c r="AP86"/>
    </row>
    <row r="88" spans="1:42" ht="24" x14ac:dyDescent="0.2">
      <c r="A88" s="1">
        <v>6</v>
      </c>
      <c r="B88" s="66" t="s">
        <v>127</v>
      </c>
      <c r="C88" t="s">
        <v>5</v>
      </c>
      <c r="D88" t="s">
        <v>6</v>
      </c>
      <c r="E88" s="60">
        <v>19820.107001</v>
      </c>
      <c r="F88" s="5">
        <v>0.35</v>
      </c>
      <c r="G88">
        <v>-8.2899837639999999E-4</v>
      </c>
      <c r="H88" s="15">
        <v>4.3382382660000003</v>
      </c>
      <c r="I88" s="33">
        <f t="shared" ref="I88:I91" si="170">-H88/G88</f>
        <v>5233.1082780152001</v>
      </c>
      <c r="J88" s="61">
        <v>5335.3242105263143</v>
      </c>
      <c r="K88" s="48">
        <f t="shared" ref="K88:K91" si="171">(J88-I88)/J88</f>
        <v>1.9158335740768591E-2</v>
      </c>
      <c r="L88" s="44">
        <f>12*I88/$E$88</f>
        <v>3.1683632854764125</v>
      </c>
      <c r="M88" s="42">
        <f>-1/(G88*$E$88)</f>
        <v>6.0861173960633029E-2</v>
      </c>
      <c r="N88" s="1" t="s">
        <v>76</v>
      </c>
      <c r="Q88" s="10">
        <f>(-0.1-$H88)/$G88</f>
        <v>5353.735776025821</v>
      </c>
      <c r="R88" s="48">
        <f>($J88-Q88)/$J88</f>
        <v>-3.4508803538464633E-3</v>
      </c>
      <c r="T88" s="10">
        <f>(-0.2-$H88)/$G88</f>
        <v>5474.3632740364446</v>
      </c>
      <c r="U88" s="48">
        <f>($J88-T88)/$J88</f>
        <v>-2.6060096448462029E-2</v>
      </c>
      <c r="W88" s="10"/>
      <c r="X88" s="48"/>
      <c r="Z88" s="10"/>
      <c r="AA88" s="48"/>
      <c r="AC88" s="10"/>
      <c r="AD88" s="48"/>
      <c r="AE88"/>
      <c r="AG88"/>
      <c r="AH88"/>
      <c r="AJ88"/>
      <c r="AK88"/>
      <c r="AM88"/>
      <c r="AN88"/>
      <c r="AP88"/>
    </row>
    <row r="89" spans="1:42" ht="24" x14ac:dyDescent="0.2">
      <c r="A89" s="1">
        <v>6</v>
      </c>
      <c r="B89" s="66" t="s">
        <v>127</v>
      </c>
      <c r="C89" t="s">
        <v>5</v>
      </c>
      <c r="D89" t="s">
        <v>9</v>
      </c>
      <c r="F89" s="5">
        <v>0.61</v>
      </c>
      <c r="G89">
        <v>-1.148542051E-3</v>
      </c>
      <c r="H89" s="15">
        <v>5.953734195</v>
      </c>
      <c r="I89" s="33">
        <f t="shared" si="170"/>
        <v>5183.7320103484826</v>
      </c>
      <c r="J89" s="61">
        <v>5350.9439999999995</v>
      </c>
      <c r="K89" s="48">
        <f t="shared" si="171"/>
        <v>3.1249063651482226E-2</v>
      </c>
      <c r="L89" s="44">
        <f t="shared" ref="L89:L91" si="172">12*I89/$E$88</f>
        <v>3.1384686329414531</v>
      </c>
      <c r="M89" s="42">
        <f>-1/(G89*$E$88)</f>
        <v>4.3928573930083072E-2</v>
      </c>
      <c r="Q89" s="10">
        <f t="shared" ref="Q89:Q91" si="173">(-0.1-$H89)/$G89</f>
        <v>5270.7989139180409</v>
      </c>
      <c r="R89" s="48">
        <f t="shared" ref="R89:R91" si="174">($J89-Q89)/$J89</f>
        <v>1.4977747119379058E-2</v>
      </c>
      <c r="T89" s="10">
        <f t="shared" ref="T89:T91" si="175">(-0.2-$H89)/$G89</f>
        <v>5357.8658174876</v>
      </c>
      <c r="U89" s="48">
        <f t="shared" ref="U89:U91" si="176">($J89-T89)/$J89</f>
        <v>-1.2935694127242769E-3</v>
      </c>
      <c r="W89" s="10"/>
      <c r="X89" s="48"/>
      <c r="Z89" s="10"/>
      <c r="AA89" s="48"/>
      <c r="AC89" s="10"/>
      <c r="AD89" s="48"/>
      <c r="AE89"/>
      <c r="AG89"/>
      <c r="AH89"/>
      <c r="AJ89"/>
      <c r="AK89"/>
      <c r="AM89"/>
      <c r="AN89"/>
      <c r="AP89"/>
    </row>
    <row r="90" spans="1:42" ht="24" x14ac:dyDescent="0.2">
      <c r="A90" s="1">
        <v>6</v>
      </c>
      <c r="B90" s="66" t="s">
        <v>127</v>
      </c>
      <c r="C90" t="s">
        <v>8</v>
      </c>
      <c r="D90" t="s">
        <v>6</v>
      </c>
      <c r="F90" s="5">
        <v>0.37</v>
      </c>
      <c r="G90">
        <v>-8.7460489499999996E-4</v>
      </c>
      <c r="H90" s="15">
        <v>4.613718671</v>
      </c>
      <c r="I90" s="33">
        <f t="shared" si="170"/>
        <v>5275.2033488218703</v>
      </c>
      <c r="J90" s="61">
        <v>5335.3242105263143</v>
      </c>
      <c r="K90" s="48">
        <f t="shared" si="171"/>
        <v>1.1268455173882161E-2</v>
      </c>
      <c r="L90" s="44">
        <f t="shared" si="172"/>
        <v>3.1938495681516046</v>
      </c>
      <c r="M90" s="42">
        <f>-1/(G90*$E$88)</f>
        <v>5.7687550901670569E-2</v>
      </c>
      <c r="Q90" s="10">
        <f t="shared" si="173"/>
        <v>5389.5406919715442</v>
      </c>
      <c r="R90" s="48">
        <f t="shared" si="174"/>
        <v>-1.0161796979134578E-2</v>
      </c>
      <c r="T90" s="10">
        <f t="shared" si="175"/>
        <v>5503.878035121219</v>
      </c>
      <c r="U90" s="48">
        <f t="shared" si="176"/>
        <v>-3.1592049132151481E-2</v>
      </c>
      <c r="W90" s="10"/>
      <c r="X90" s="48"/>
      <c r="Z90" s="10"/>
      <c r="AA90" s="48"/>
      <c r="AC90" s="10"/>
      <c r="AD90" s="48"/>
      <c r="AE90"/>
      <c r="AG90"/>
      <c r="AH90"/>
      <c r="AJ90"/>
      <c r="AK90"/>
      <c r="AM90"/>
      <c r="AN90"/>
      <c r="AP90"/>
    </row>
    <row r="91" spans="1:42" ht="24" x14ac:dyDescent="0.2">
      <c r="A91" s="1">
        <v>6</v>
      </c>
      <c r="B91" s="66" t="s">
        <v>127</v>
      </c>
      <c r="C91" t="s">
        <v>8</v>
      </c>
      <c r="D91" t="s">
        <v>9</v>
      </c>
      <c r="F91" s="5">
        <v>0.67</v>
      </c>
      <c r="G91">
        <v>-1.1965659239999999E-3</v>
      </c>
      <c r="H91" s="15">
        <v>6.2337681539999998</v>
      </c>
      <c r="I91" s="33">
        <f t="shared" si="170"/>
        <v>5209.715594407985</v>
      </c>
      <c r="J91" s="61">
        <v>5350.9439999999995</v>
      </c>
      <c r="K91" s="48">
        <f t="shared" si="171"/>
        <v>2.6393175782070323E-2</v>
      </c>
      <c r="L91" s="44">
        <f t="shared" si="172"/>
        <v>3.154200284072211</v>
      </c>
      <c r="M91" s="42">
        <f>-1/(G91*$E$88)</f>
        <v>4.2165511642267645E-2</v>
      </c>
      <c r="Q91" s="10">
        <f t="shared" si="173"/>
        <v>5293.288089658151</v>
      </c>
      <c r="R91" s="48">
        <f t="shared" si="174"/>
        <v>1.0774904454587553E-2</v>
      </c>
      <c r="T91" s="10">
        <f t="shared" si="175"/>
        <v>5376.8605849083169</v>
      </c>
      <c r="U91" s="48">
        <f t="shared" si="176"/>
        <v>-4.8433668728952162E-3</v>
      </c>
      <c r="W91" s="10"/>
      <c r="X91" s="48"/>
      <c r="Z91" s="10"/>
      <c r="AA91" s="48"/>
      <c r="AC91" s="10"/>
      <c r="AD91" s="48"/>
      <c r="AE91"/>
      <c r="AG91"/>
      <c r="AH91"/>
      <c r="AJ91"/>
      <c r="AK91"/>
      <c r="AM91"/>
      <c r="AN91"/>
      <c r="AP91"/>
    </row>
    <row r="92" spans="1:42" ht="24" x14ac:dyDescent="0.2">
      <c r="A92" s="1">
        <v>6</v>
      </c>
      <c r="B92" s="66" t="s">
        <v>127</v>
      </c>
      <c r="C92" t="s">
        <v>62</v>
      </c>
      <c r="D92" t="s">
        <v>6</v>
      </c>
      <c r="F92" s="5">
        <f>(F88+F90)/2</f>
        <v>0.36</v>
      </c>
      <c r="I92" s="33">
        <f t="shared" ref="I92:K93" si="177">(I88+I90)/2</f>
        <v>5254.1558134185352</v>
      </c>
      <c r="J92" s="61">
        <f t="shared" si="177"/>
        <v>5335.3242105263143</v>
      </c>
      <c r="K92" s="48">
        <f t="shared" si="177"/>
        <v>1.5213395457325377E-2</v>
      </c>
      <c r="L92" s="44">
        <f t="shared" ref="L92:L94" si="178">12*I92/$E$80</f>
        <v>3.1811064268140083</v>
      </c>
      <c r="M92" s="2">
        <f>(M88+M90)/2</f>
        <v>5.9274362431151799E-2</v>
      </c>
      <c r="Q92" s="10">
        <f t="shared" ref="Q92:R93" si="179">(Q88+Q90)/2</f>
        <v>5371.6382339986831</v>
      </c>
      <c r="R92" s="48">
        <f t="shared" si="179"/>
        <v>-6.8063386664905211E-3</v>
      </c>
      <c r="T92" s="10">
        <f t="shared" ref="T92:U93" si="180">(T88+T90)/2</f>
        <v>5489.1206545788318</v>
      </c>
      <c r="U92" s="48">
        <f t="shared" si="180"/>
        <v>-2.8826072790306755E-2</v>
      </c>
      <c r="W92" s="10"/>
      <c r="X92" s="48"/>
      <c r="Z92" s="10"/>
      <c r="AA92" s="48"/>
      <c r="AC92" s="10"/>
      <c r="AD92" s="48"/>
      <c r="AE92"/>
      <c r="AG92"/>
      <c r="AH92"/>
      <c r="AJ92"/>
      <c r="AK92"/>
      <c r="AM92"/>
      <c r="AN92"/>
      <c r="AP92"/>
    </row>
    <row r="93" spans="1:42" ht="24" x14ac:dyDescent="0.2">
      <c r="A93" s="1">
        <v>6</v>
      </c>
      <c r="B93" s="66" t="s">
        <v>127</v>
      </c>
      <c r="C93" t="s">
        <v>62</v>
      </c>
      <c r="D93" t="s">
        <v>9</v>
      </c>
      <c r="F93" s="5">
        <f>(F89+F91)/2</f>
        <v>0.64</v>
      </c>
      <c r="I93" s="33">
        <f t="shared" si="177"/>
        <v>5196.7238023782338</v>
      </c>
      <c r="J93" s="61">
        <f t="shared" si="177"/>
        <v>5350.9439999999995</v>
      </c>
      <c r="K93" s="48">
        <f>(K89+K91)/2</f>
        <v>2.8821119716776276E-2</v>
      </c>
      <c r="L93" s="44">
        <f t="shared" si="178"/>
        <v>3.146334458506832</v>
      </c>
      <c r="M93" s="42">
        <f>(M89+M91)/2</f>
        <v>4.3047042786175355E-2</v>
      </c>
      <c r="Q93" s="10">
        <f t="shared" si="179"/>
        <v>5282.0435017880955</v>
      </c>
      <c r="R93" s="48">
        <f>(R89+R91)/2</f>
        <v>1.2876325786983306E-2</v>
      </c>
      <c r="T93" s="10">
        <f t="shared" si="180"/>
        <v>5367.3632011979589</v>
      </c>
      <c r="U93" s="48">
        <f>(U89+U91)/2</f>
        <v>-3.0684681428097466E-3</v>
      </c>
      <c r="W93" s="10"/>
      <c r="X93" s="48"/>
      <c r="Z93" s="10"/>
      <c r="AA93" s="48"/>
      <c r="AC93" s="10"/>
      <c r="AD93" s="48"/>
      <c r="AE93"/>
      <c r="AG93"/>
      <c r="AH93"/>
      <c r="AJ93"/>
      <c r="AK93"/>
      <c r="AM93"/>
      <c r="AN93"/>
      <c r="AP93"/>
    </row>
    <row r="94" spans="1:42" ht="24" x14ac:dyDescent="0.2">
      <c r="A94" s="1">
        <v>6</v>
      </c>
      <c r="B94" s="66" t="s">
        <v>127</v>
      </c>
      <c r="C94" t="s">
        <v>62</v>
      </c>
      <c r="D94" t="s">
        <v>63</v>
      </c>
      <c r="F94" s="5">
        <f>AVERAGE(F88:F91)</f>
        <v>0.5</v>
      </c>
      <c r="I94" s="33">
        <f t="shared" ref="I94:K94" si="181">AVERAGE(I88:I91)</f>
        <v>5225.439807898385</v>
      </c>
      <c r="J94" s="61">
        <f t="shared" si="181"/>
        <v>5343.1341052631569</v>
      </c>
      <c r="K94" s="48">
        <f t="shared" si="181"/>
        <v>2.2017257587050827E-2</v>
      </c>
      <c r="L94" s="44">
        <f t="shared" si="178"/>
        <v>3.1637204426604204</v>
      </c>
      <c r="M94" s="2">
        <f>AVERAGE(M88:M91)</f>
        <v>5.116070260866358E-2</v>
      </c>
      <c r="Q94" s="10">
        <f t="shared" ref="Q94:R94" si="182">AVERAGE(Q88:Q91)</f>
        <v>5326.8408678933893</v>
      </c>
      <c r="R94" s="48">
        <f t="shared" si="182"/>
        <v>3.0349935602463928E-3</v>
      </c>
      <c r="T94" s="10">
        <f t="shared" ref="T94:U94" si="183">AVERAGE(T88:T91)</f>
        <v>5428.2419278883954</v>
      </c>
      <c r="U94" s="48">
        <f t="shared" si="183"/>
        <v>-1.594727046655825E-2</v>
      </c>
      <c r="W94" s="10"/>
      <c r="X94" s="48"/>
      <c r="Z94" s="10"/>
      <c r="AA94" s="48"/>
      <c r="AC94" s="10"/>
      <c r="AD94" s="48"/>
      <c r="AE94"/>
      <c r="AG94"/>
      <c r="AH94"/>
      <c r="AJ94"/>
      <c r="AK94"/>
      <c r="AM94"/>
      <c r="AN94"/>
      <c r="AP94"/>
    </row>
    <row r="95" spans="1:42" x14ac:dyDescent="0.2">
      <c r="B95" s="66"/>
      <c r="I95" s="33"/>
      <c r="K95" s="48"/>
      <c r="M95" s="2"/>
      <c r="Q95" s="10"/>
      <c r="R95" s="48"/>
      <c r="T95" s="10"/>
      <c r="U95" s="48"/>
      <c r="W95" s="10"/>
      <c r="X95" s="48"/>
      <c r="Z95" s="10"/>
      <c r="AA95" s="48"/>
      <c r="AC95" s="10"/>
      <c r="AD95" s="48"/>
      <c r="AE95"/>
      <c r="AG95"/>
      <c r="AH95"/>
      <c r="AJ95"/>
      <c r="AK95"/>
      <c r="AM95"/>
      <c r="AN95"/>
      <c r="AP95"/>
    </row>
    <row r="96" spans="1:42" x14ac:dyDescent="0.2">
      <c r="A96" s="1">
        <v>6</v>
      </c>
      <c r="B96" s="66" t="s">
        <v>204</v>
      </c>
      <c r="C96" t="s">
        <v>5</v>
      </c>
      <c r="D96" t="s">
        <v>6</v>
      </c>
      <c r="E96" s="60">
        <v>19820.107001</v>
      </c>
      <c r="F96" s="5">
        <v>0.35</v>
      </c>
      <c r="G96">
        <v>-8.2899837639999999E-4</v>
      </c>
      <c r="H96" s="15">
        <v>2.6350099999999999</v>
      </c>
      <c r="I96" s="33">
        <f t="shared" ref="I96:I99" si="184">-H96/G96</f>
        <v>3178.5466353296947</v>
      </c>
      <c r="J96" s="61">
        <v>3280.8</v>
      </c>
      <c r="K96" s="48">
        <f t="shared" ref="K96:K99" si="185">(J96-I96)/J96</f>
        <v>3.116720454471637E-2</v>
      </c>
      <c r="L96" s="44">
        <f t="shared" ref="L96:L102" si="186">12*I96/$E$96</f>
        <v>1.9244376239760916</v>
      </c>
      <c r="M96" s="42">
        <f>-1/(G96*$E$96)</f>
        <v>6.0861173960633029E-2</v>
      </c>
      <c r="N96" s="1" t="s">
        <v>76</v>
      </c>
      <c r="Q96" s="10">
        <f>(-0.1-$H96)/$G96</f>
        <v>3299.174133340317</v>
      </c>
      <c r="R96" s="48">
        <f>($J96-Q96)/$J96</f>
        <v>-5.6005039442565234E-3</v>
      </c>
      <c r="T96" s="10">
        <f>(-0.2-$H96)/$G96</f>
        <v>3419.8016313509393</v>
      </c>
      <c r="U96" s="48">
        <f>($J96-T96)/$J96</f>
        <v>-4.236821243322942E-2</v>
      </c>
      <c r="W96" s="10"/>
      <c r="X96" s="48"/>
      <c r="Z96" s="10"/>
      <c r="AA96" s="48"/>
      <c r="AC96" s="10"/>
      <c r="AD96" s="48"/>
      <c r="AE96"/>
      <c r="AG96"/>
      <c r="AH96"/>
      <c r="AJ96"/>
      <c r="AK96"/>
      <c r="AM96"/>
      <c r="AN96"/>
      <c r="AP96"/>
    </row>
    <row r="97" spans="1:42" x14ac:dyDescent="0.2">
      <c r="A97" s="1">
        <v>6</v>
      </c>
      <c r="B97" s="66" t="s">
        <v>204</v>
      </c>
      <c r="C97" t="s">
        <v>5</v>
      </c>
      <c r="D97" t="s">
        <v>9</v>
      </c>
      <c r="F97" s="5">
        <v>0.61</v>
      </c>
      <c r="G97">
        <v>-1.148542051E-3</v>
      </c>
      <c r="H97" s="15">
        <v>3.3929019999999999</v>
      </c>
      <c r="I97" s="33">
        <f t="shared" si="184"/>
        <v>2954.0947125496232</v>
      </c>
      <c r="J97" s="61">
        <v>3121.3</v>
      </c>
      <c r="K97" s="48">
        <f t="shared" si="185"/>
        <v>5.3569117819619066E-2</v>
      </c>
      <c r="L97" s="44">
        <f t="shared" si="186"/>
        <v>1.7885441561343201</v>
      </c>
      <c r="M97" s="42">
        <f>-1/(G97*$E$96)</f>
        <v>4.3928573930083072E-2</v>
      </c>
      <c r="Q97" s="10">
        <f t="shared" ref="Q97:Q99" si="187">(-0.1-$H97)/$G97</f>
        <v>3041.1616161191819</v>
      </c>
      <c r="R97" s="48">
        <f t="shared" ref="R97:R99" si="188">($J97-Q97)/$J97</f>
        <v>2.5674681664953163E-2</v>
      </c>
      <c r="T97" s="10">
        <f t="shared" ref="T97:T99" si="189">(-0.2-$H97)/$G97</f>
        <v>3128.2285196887406</v>
      </c>
      <c r="U97" s="48">
        <f t="shared" ref="U97:U99" si="190">($J97-T97)/$J97</f>
        <v>-2.2197544897127413E-3</v>
      </c>
      <c r="W97" s="10"/>
      <c r="X97" s="48"/>
      <c r="Z97" s="10"/>
      <c r="AA97" s="48"/>
      <c r="AC97" s="10"/>
      <c r="AD97" s="48"/>
      <c r="AE97"/>
      <c r="AG97"/>
      <c r="AH97"/>
      <c r="AJ97"/>
      <c r="AK97"/>
      <c r="AM97"/>
      <c r="AN97"/>
      <c r="AP97"/>
    </row>
    <row r="98" spans="1:42" x14ac:dyDescent="0.2">
      <c r="A98" s="1">
        <v>6</v>
      </c>
      <c r="B98" s="66" t="s">
        <v>204</v>
      </c>
      <c r="C98" t="s">
        <v>8</v>
      </c>
      <c r="D98" t="s">
        <v>6</v>
      </c>
      <c r="F98" s="5">
        <v>0.37</v>
      </c>
      <c r="G98">
        <v>-8.7460489499999996E-4</v>
      </c>
      <c r="H98" s="15">
        <v>2.8167900000000001</v>
      </c>
      <c r="I98" s="33">
        <f t="shared" si="184"/>
        <v>3220.6428481057155</v>
      </c>
      <c r="J98" s="61">
        <v>3280.8</v>
      </c>
      <c r="K98" s="48">
        <f t="shared" si="185"/>
        <v>1.8336122864631994E-2</v>
      </c>
      <c r="L98" s="44">
        <f t="shared" si="186"/>
        <v>1.9499245980517996</v>
      </c>
      <c r="M98" s="42">
        <f>-1/(G98*$E$96)</f>
        <v>5.7687550901670569E-2</v>
      </c>
      <c r="Q98" s="10">
        <f t="shared" si="187"/>
        <v>3334.9801912553899</v>
      </c>
      <c r="R98" s="48">
        <f t="shared" si="188"/>
        <v>-1.6514323108811773E-2</v>
      </c>
      <c r="T98" s="10">
        <f t="shared" si="189"/>
        <v>3449.3175344050646</v>
      </c>
      <c r="U98" s="48">
        <f t="shared" si="190"/>
        <v>-5.1364769082255686E-2</v>
      </c>
      <c r="W98" s="10"/>
      <c r="X98" s="48"/>
      <c r="Z98" s="10"/>
      <c r="AA98" s="48"/>
      <c r="AC98" s="10"/>
      <c r="AD98" s="48"/>
      <c r="AE98"/>
      <c r="AG98"/>
      <c r="AH98"/>
      <c r="AJ98"/>
      <c r="AK98"/>
      <c r="AM98"/>
      <c r="AN98"/>
      <c r="AP98"/>
    </row>
    <row r="99" spans="1:42" x14ac:dyDescent="0.2">
      <c r="A99" s="1">
        <v>6</v>
      </c>
      <c r="B99" s="66" t="s">
        <v>204</v>
      </c>
      <c r="C99" t="s">
        <v>8</v>
      </c>
      <c r="D99" t="s">
        <v>9</v>
      </c>
      <c r="F99" s="5">
        <v>0.67</v>
      </c>
      <c r="G99">
        <v>-1.1965649999999999E-3</v>
      </c>
      <c r="H99" s="15">
        <v>3.5658599999999998</v>
      </c>
      <c r="I99" s="33">
        <f t="shared" si="184"/>
        <v>2980.0804803750739</v>
      </c>
      <c r="J99" s="61">
        <v>3121.3</v>
      </c>
      <c r="K99" s="48">
        <f t="shared" si="185"/>
        <v>4.524381495688537E-2</v>
      </c>
      <c r="L99" s="44">
        <f t="shared" si="186"/>
        <v>1.8042771294169404</v>
      </c>
      <c r="M99" s="42">
        <f>-1/(G99*$E$96)</f>
        <v>4.2165544202916468E-2</v>
      </c>
      <c r="Q99" s="10">
        <f t="shared" si="187"/>
        <v>3063.6530401607938</v>
      </c>
      <c r="R99" s="48">
        <f t="shared" si="188"/>
        <v>1.8468894319420233E-2</v>
      </c>
      <c r="T99" s="10">
        <f t="shared" si="189"/>
        <v>3147.2255999465137</v>
      </c>
      <c r="U99" s="48">
        <f t="shared" si="190"/>
        <v>-8.3060263180449023E-3</v>
      </c>
      <c r="W99" s="10"/>
      <c r="X99" s="48"/>
      <c r="Z99" s="10"/>
      <c r="AA99" s="48"/>
      <c r="AC99" s="10"/>
      <c r="AD99" s="48"/>
      <c r="AE99"/>
      <c r="AG99"/>
      <c r="AH99"/>
      <c r="AJ99"/>
      <c r="AK99"/>
      <c r="AM99"/>
      <c r="AN99"/>
      <c r="AP99"/>
    </row>
    <row r="100" spans="1:42" x14ac:dyDescent="0.2">
      <c r="A100" s="1">
        <v>6</v>
      </c>
      <c r="B100" s="66" t="s">
        <v>204</v>
      </c>
      <c r="C100" t="s">
        <v>62</v>
      </c>
      <c r="D100" t="s">
        <v>6</v>
      </c>
      <c r="F100" s="5">
        <f>(F96+F98)/2</f>
        <v>0.36</v>
      </c>
      <c r="I100" s="33">
        <f t="shared" ref="I100:K100" si="191">(I96+I98)/2</f>
        <v>3199.5947417177049</v>
      </c>
      <c r="J100" s="61">
        <f t="shared" si="191"/>
        <v>3280.8</v>
      </c>
      <c r="K100" s="48">
        <f t="shared" si="191"/>
        <v>2.475166370467418E-2</v>
      </c>
      <c r="L100" s="44">
        <f t="shared" si="186"/>
        <v>1.9371811110139454</v>
      </c>
      <c r="M100" s="2">
        <f>(M96+M98)/2</f>
        <v>5.9274362431151799E-2</v>
      </c>
      <c r="Q100" s="10">
        <f t="shared" ref="Q100:R100" si="192">(Q96+Q98)/2</f>
        <v>3317.0771622978536</v>
      </c>
      <c r="R100" s="48">
        <f t="shared" si="192"/>
        <v>-1.1057413526534148E-2</v>
      </c>
      <c r="T100" s="10">
        <f t="shared" ref="T100:U100" si="193">(T96+T98)/2</f>
        <v>3434.5595828780019</v>
      </c>
      <c r="U100" s="48">
        <f t="shared" si="193"/>
        <v>-4.6866490757742553E-2</v>
      </c>
      <c r="W100" s="10"/>
      <c r="X100" s="48"/>
      <c r="Z100" s="10"/>
      <c r="AA100" s="48"/>
      <c r="AC100" s="10"/>
      <c r="AD100" s="48"/>
      <c r="AE100"/>
      <c r="AG100"/>
      <c r="AH100"/>
      <c r="AJ100"/>
      <c r="AK100"/>
      <c r="AM100"/>
      <c r="AN100"/>
      <c r="AP100"/>
    </row>
    <row r="101" spans="1:42" x14ac:dyDescent="0.2">
      <c r="A101" s="1">
        <v>6</v>
      </c>
      <c r="B101" s="66" t="s">
        <v>204</v>
      </c>
      <c r="C101" t="s">
        <v>62</v>
      </c>
      <c r="D101" t="s">
        <v>9</v>
      </c>
      <c r="F101" s="5">
        <f>(F97+F99)/2</f>
        <v>0.64</v>
      </c>
      <c r="I101" s="33">
        <f t="shared" ref="I101:J101" si="194">(I97+I99)/2</f>
        <v>2967.0875964623483</v>
      </c>
      <c r="J101" s="61">
        <f t="shared" si="194"/>
        <v>3121.3</v>
      </c>
      <c r="K101" s="48">
        <f>(K97+K99)/2</f>
        <v>4.9406466388252218E-2</v>
      </c>
      <c r="L101" s="44">
        <f t="shared" si="186"/>
        <v>1.7964106427756303</v>
      </c>
      <c r="M101" s="42">
        <f>(M97+M99)/2</f>
        <v>4.304705906649977E-2</v>
      </c>
      <c r="Q101" s="10">
        <f t="shared" ref="Q101" si="195">(Q97+Q99)/2</f>
        <v>3052.4073281399878</v>
      </c>
      <c r="R101" s="48">
        <f>(R97+R99)/2</f>
        <v>2.2071787992186696E-2</v>
      </c>
      <c r="T101" s="10">
        <f t="shared" ref="T101" si="196">(T97+T99)/2</f>
        <v>3137.7270598176274</v>
      </c>
      <c r="U101" s="48">
        <f>(U97+U99)/2</f>
        <v>-5.262890403878822E-3</v>
      </c>
      <c r="W101" s="10"/>
      <c r="X101" s="48"/>
      <c r="Z101" s="10"/>
      <c r="AA101" s="48"/>
      <c r="AC101" s="10"/>
      <c r="AD101" s="48"/>
      <c r="AE101"/>
      <c r="AG101"/>
      <c r="AH101"/>
      <c r="AJ101"/>
      <c r="AK101"/>
      <c r="AM101"/>
      <c r="AN101"/>
      <c r="AP101"/>
    </row>
    <row r="102" spans="1:42" x14ac:dyDescent="0.2">
      <c r="A102" s="1">
        <v>6</v>
      </c>
      <c r="B102" s="66" t="s">
        <v>204</v>
      </c>
      <c r="C102" t="s">
        <v>62</v>
      </c>
      <c r="D102" t="s">
        <v>63</v>
      </c>
      <c r="F102" s="5">
        <f>AVERAGE(F96:F99)</f>
        <v>0.5</v>
      </c>
      <c r="I102" s="33">
        <f t="shared" ref="I102:K102" si="197">AVERAGE(I96:I99)</f>
        <v>3083.3411690900271</v>
      </c>
      <c r="J102" s="61">
        <f t="shared" si="197"/>
        <v>3201.05</v>
      </c>
      <c r="K102" s="48">
        <f t="shared" si="197"/>
        <v>3.7079065046463203E-2</v>
      </c>
      <c r="L102" s="44">
        <f t="shared" si="186"/>
        <v>1.8667958768947881</v>
      </c>
      <c r="M102" s="2">
        <f>AVERAGE(M96:M99)</f>
        <v>5.1160710748825784E-2</v>
      </c>
      <c r="Q102" s="10">
        <f t="shared" ref="Q102:R102" si="198">AVERAGE(Q96:Q99)</f>
        <v>3184.7422452189207</v>
      </c>
      <c r="R102" s="48">
        <f t="shared" si="198"/>
        <v>5.5071872328262749E-3</v>
      </c>
      <c r="T102" s="10">
        <f t="shared" ref="T102:U102" si="199">AVERAGE(T96:T99)</f>
        <v>3286.1433213478149</v>
      </c>
      <c r="U102" s="48">
        <f t="shared" si="199"/>
        <v>-2.6064690580810689E-2</v>
      </c>
      <c r="W102" s="10"/>
      <c r="X102" s="48"/>
      <c r="Z102" s="10"/>
      <c r="AA102" s="48"/>
      <c r="AC102" s="10"/>
      <c r="AD102" s="48"/>
      <c r="AE102"/>
      <c r="AG102"/>
      <c r="AH102"/>
      <c r="AJ102"/>
      <c r="AK102"/>
      <c r="AM102"/>
      <c r="AN102"/>
      <c r="AP102"/>
    </row>
    <row r="104" spans="1:42" x14ac:dyDescent="0.2">
      <c r="A104" s="1">
        <v>7</v>
      </c>
      <c r="B104" s="4" t="s">
        <v>128</v>
      </c>
      <c r="C104" t="s">
        <v>5</v>
      </c>
      <c r="D104" t="s">
        <v>6</v>
      </c>
      <c r="E104" s="60">
        <v>25792.00217</v>
      </c>
      <c r="F104" s="44">
        <v>0.35</v>
      </c>
      <c r="G104">
        <v>-4.5945544779999999E-4</v>
      </c>
      <c r="H104" s="15">
        <v>1.9459099559999999</v>
      </c>
      <c r="I104" s="33">
        <f t="shared" ref="I104:I107" si="200">-H104/G104</f>
        <v>4235.2527656763159</v>
      </c>
      <c r="J104" s="61">
        <v>4437.49</v>
      </c>
      <c r="K104" s="48">
        <f t="shared" ref="K104:K107" si="201">(J104-I104)/J104</f>
        <v>4.5574690720133204E-2</v>
      </c>
      <c r="L104" s="44">
        <f>12*I104/$E$104</f>
        <v>1.9704958480203087</v>
      </c>
      <c r="M104" s="42">
        <f>-1/(G104*$E$104)</f>
        <v>8.4386220867367676E-2</v>
      </c>
      <c r="P104" s="26"/>
      <c r="Q104" s="10">
        <f>(-0.1-$H104)/$G104</f>
        <v>4452.9017248492401</v>
      </c>
      <c r="R104" s="48">
        <f>($J104-Q104)/$J104</f>
        <v>-3.4730725814008084E-3</v>
      </c>
      <c r="T104" s="10">
        <f>(-0.2-$H104)/$G104</f>
        <v>4670.5506840221651</v>
      </c>
      <c r="U104" s="48">
        <f>($J104-T104)/$J104</f>
        <v>-5.2520835882935026E-2</v>
      </c>
      <c r="AE104"/>
      <c r="AG104"/>
      <c r="AH104"/>
      <c r="AJ104"/>
      <c r="AK104"/>
      <c r="AM104"/>
      <c r="AN104"/>
      <c r="AP104"/>
    </row>
    <row r="105" spans="1:42" x14ac:dyDescent="0.2">
      <c r="A105" s="1">
        <v>7</v>
      </c>
      <c r="B105" s="4" t="s">
        <v>128</v>
      </c>
      <c r="C105" t="s">
        <v>5</v>
      </c>
      <c r="D105" t="s">
        <v>9</v>
      </c>
      <c r="E105" s="67"/>
      <c r="F105" s="44">
        <v>0.56000000000000005</v>
      </c>
      <c r="G105">
        <v>-7.6215587169999998E-4</v>
      </c>
      <c r="H105" s="15">
        <v>3.750580711</v>
      </c>
      <c r="I105" s="33">
        <f t="shared" si="200"/>
        <v>4921.0153070582192</v>
      </c>
      <c r="J105" s="61">
        <v>5187.3599999999997</v>
      </c>
      <c r="K105" s="48">
        <f t="shared" si="201"/>
        <v>5.1344940960677599E-2</v>
      </c>
      <c r="L105" s="44">
        <f t="shared" ref="L105:L110" si="202">12*I105/$E$104</f>
        <v>2.2895540755414965</v>
      </c>
      <c r="M105" s="42">
        <f>-1/(G105*$E$104)</f>
        <v>5.0871101747579861E-2</v>
      </c>
      <c r="P105" s="26"/>
      <c r="Q105" s="10">
        <f t="shared" ref="Q105:Q107" si="203">(-0.1-$H105)/$G105</f>
        <v>5052.2220637246064</v>
      </c>
      <c r="R105" s="48">
        <f t="shared" ref="R105:R107" si="204">($J105-Q105)/$J105</f>
        <v>2.6051389584565803E-2</v>
      </c>
      <c r="T105" s="10">
        <f t="shared" ref="T105:T107" si="205">(-0.2-$H105)/$G105</f>
        <v>5183.4288203909937</v>
      </c>
      <c r="U105" s="48">
        <f t="shared" ref="U105:U107" si="206">($J105-T105)/$J105</f>
        <v>7.5783820845401028E-4</v>
      </c>
      <c r="Y105"/>
      <c r="AA105"/>
      <c r="AB105"/>
      <c r="AD105"/>
      <c r="AE105"/>
      <c r="AG105"/>
      <c r="AH105"/>
      <c r="AJ105"/>
      <c r="AK105"/>
      <c r="AM105"/>
      <c r="AN105"/>
      <c r="AP105"/>
    </row>
    <row r="106" spans="1:42" x14ac:dyDescent="0.2">
      <c r="A106" s="1">
        <v>7</v>
      </c>
      <c r="B106" s="4" t="s">
        <v>128</v>
      </c>
      <c r="C106" t="s">
        <v>8</v>
      </c>
      <c r="D106" t="s">
        <v>6</v>
      </c>
      <c r="E106" s="67"/>
      <c r="F106" s="5">
        <v>0.38</v>
      </c>
      <c r="G106">
        <v>-4.7174768830000001E-4</v>
      </c>
      <c r="H106" s="15">
        <v>1.9797275329999999</v>
      </c>
      <c r="I106" s="33">
        <f t="shared" si="200"/>
        <v>4196.5813126380926</v>
      </c>
      <c r="J106" s="61">
        <v>4437.49</v>
      </c>
      <c r="K106" s="48">
        <f t="shared" si="201"/>
        <v>5.4289404001340205E-2</v>
      </c>
      <c r="L106" s="44">
        <f t="shared" si="202"/>
        <v>1.9525035481825532</v>
      </c>
      <c r="M106" s="42">
        <f>-1/(G106*$E$104)</f>
        <v>8.2187385033055851E-2</v>
      </c>
      <c r="P106" s="26"/>
      <c r="Q106" s="10">
        <f t="shared" si="203"/>
        <v>4408.5590339500131</v>
      </c>
      <c r="R106" s="48">
        <f t="shared" si="204"/>
        <v>6.5196690133356109E-3</v>
      </c>
      <c r="T106" s="10">
        <f t="shared" si="205"/>
        <v>4620.5367552619327</v>
      </c>
      <c r="U106" s="48">
        <f t="shared" si="206"/>
        <v>-4.1250065974668779E-2</v>
      </c>
      <c r="Y106"/>
      <c r="AA106"/>
      <c r="AB106"/>
      <c r="AD106"/>
      <c r="AE106"/>
      <c r="AG106"/>
      <c r="AH106"/>
      <c r="AJ106"/>
      <c r="AK106"/>
      <c r="AM106"/>
      <c r="AN106"/>
      <c r="AP106"/>
    </row>
    <row r="107" spans="1:42" x14ac:dyDescent="0.2">
      <c r="A107" s="1">
        <v>7</v>
      </c>
      <c r="B107" s="4" t="s">
        <v>128</v>
      </c>
      <c r="C107" t="s">
        <v>8</v>
      </c>
      <c r="D107" t="s">
        <v>9</v>
      </c>
      <c r="E107" s="67"/>
      <c r="F107" s="5">
        <v>0.6</v>
      </c>
      <c r="G107">
        <v>-7.4879860929999995E-4</v>
      </c>
      <c r="H107" s="15">
        <v>3.658693017</v>
      </c>
      <c r="I107" s="33">
        <f t="shared" si="200"/>
        <v>4886.0841507441619</v>
      </c>
      <c r="J107" s="61">
        <v>5187.3599999999997</v>
      </c>
      <c r="K107" s="48">
        <f t="shared" si="201"/>
        <v>5.8078839574627131E-2</v>
      </c>
      <c r="L107" s="44">
        <f t="shared" si="202"/>
        <v>2.2733019880530643</v>
      </c>
      <c r="M107" s="42">
        <f>-1/(G107*$E$104)</f>
        <v>5.1778553559295615E-2</v>
      </c>
      <c r="P107" s="26"/>
      <c r="Q107" s="10">
        <f t="shared" si="203"/>
        <v>5019.6314073202439</v>
      </c>
      <c r="R107" s="48">
        <f t="shared" si="204"/>
        <v>3.2334095316260261E-2</v>
      </c>
      <c r="T107" s="10">
        <f t="shared" si="205"/>
        <v>5153.1786638963249</v>
      </c>
      <c r="U107" s="48">
        <f t="shared" si="206"/>
        <v>6.589351057893566E-3</v>
      </c>
      <c r="Y107"/>
      <c r="AA107"/>
      <c r="AB107"/>
      <c r="AD107"/>
      <c r="AE107"/>
      <c r="AG107"/>
      <c r="AH107"/>
      <c r="AJ107"/>
      <c r="AK107"/>
      <c r="AM107"/>
      <c r="AN107"/>
      <c r="AP107"/>
    </row>
    <row r="108" spans="1:42" x14ac:dyDescent="0.2">
      <c r="A108" s="1">
        <v>7</v>
      </c>
      <c r="B108" s="4" t="s">
        <v>128</v>
      </c>
      <c r="C108" t="s">
        <v>62</v>
      </c>
      <c r="D108" t="s">
        <v>6</v>
      </c>
      <c r="E108" s="67"/>
      <c r="F108" s="5">
        <f>(F104+F106)/2</f>
        <v>0.36499999999999999</v>
      </c>
      <c r="H108"/>
      <c r="I108" s="33">
        <f t="shared" ref="I108:K109" si="207">(I104+I106)/2</f>
        <v>4215.9170391572043</v>
      </c>
      <c r="J108" s="61">
        <f t="shared" si="207"/>
        <v>4437.49</v>
      </c>
      <c r="K108" s="48">
        <f t="shared" si="207"/>
        <v>4.9932047360736705E-2</v>
      </c>
      <c r="L108" s="44">
        <f t="shared" si="202"/>
        <v>1.961499698101431</v>
      </c>
      <c r="M108" s="2">
        <f>(M104+M106)/2</f>
        <v>8.3286802950211763E-2</v>
      </c>
      <c r="P108" s="26"/>
      <c r="Q108" s="10">
        <f t="shared" ref="Q108:R109" si="208">(Q104+Q106)/2</f>
        <v>4430.7303793996271</v>
      </c>
      <c r="R108" s="48">
        <f t="shared" si="208"/>
        <v>1.5232982159674013E-3</v>
      </c>
      <c r="T108" s="10">
        <f t="shared" ref="T108:U109" si="209">(T104+T106)/2</f>
        <v>4645.5437196420489</v>
      </c>
      <c r="U108" s="48">
        <f t="shared" si="209"/>
        <v>-4.6885450928801906E-2</v>
      </c>
      <c r="Y108"/>
      <c r="AA108"/>
      <c r="AB108"/>
      <c r="AD108"/>
      <c r="AE108"/>
      <c r="AG108"/>
      <c r="AH108"/>
      <c r="AJ108"/>
      <c r="AK108"/>
      <c r="AM108"/>
      <c r="AN108"/>
      <c r="AP108"/>
    </row>
    <row r="109" spans="1:42" x14ac:dyDescent="0.2">
      <c r="A109" s="1">
        <v>7</v>
      </c>
      <c r="B109" s="4" t="s">
        <v>128</v>
      </c>
      <c r="C109" t="s">
        <v>62</v>
      </c>
      <c r="D109" t="s">
        <v>9</v>
      </c>
      <c r="E109" s="67"/>
      <c r="F109" s="5">
        <f>(F105+F107)/2</f>
        <v>0.58000000000000007</v>
      </c>
      <c r="H109"/>
      <c r="I109" s="33">
        <f t="shared" si="207"/>
        <v>4903.549728901191</v>
      </c>
      <c r="J109" s="61">
        <f t="shared" si="207"/>
        <v>5187.3599999999997</v>
      </c>
      <c r="K109" s="48">
        <f>(K105+K107)/2</f>
        <v>5.4711890267652365E-2</v>
      </c>
      <c r="L109" s="44">
        <f t="shared" si="202"/>
        <v>2.2814280317972808</v>
      </c>
      <c r="M109" s="42">
        <f>(M105+M107)/2</f>
        <v>5.1324827653437738E-2</v>
      </c>
      <c r="P109" s="26"/>
      <c r="Q109" s="10">
        <f t="shared" si="208"/>
        <v>5035.9267355224256</v>
      </c>
      <c r="R109" s="48">
        <f>(R105+R107)/2</f>
        <v>2.9192742450413034E-2</v>
      </c>
      <c r="T109" s="10">
        <f t="shared" si="209"/>
        <v>5168.3037421436593</v>
      </c>
      <c r="U109" s="48">
        <f>(U105+U107)/2</f>
        <v>3.6735946331737882E-3</v>
      </c>
      <c r="Y109"/>
      <c r="AA109"/>
      <c r="AB109"/>
      <c r="AD109"/>
      <c r="AE109"/>
      <c r="AG109"/>
      <c r="AH109"/>
      <c r="AJ109"/>
      <c r="AK109"/>
      <c r="AM109"/>
      <c r="AN109"/>
      <c r="AP109"/>
    </row>
    <row r="110" spans="1:42" x14ac:dyDescent="0.2">
      <c r="A110" s="1">
        <v>7</v>
      </c>
      <c r="B110" s="4" t="s">
        <v>128</v>
      </c>
      <c r="C110" t="s">
        <v>62</v>
      </c>
      <c r="D110" t="s">
        <v>63</v>
      </c>
      <c r="E110" s="67"/>
      <c r="F110" s="5">
        <f>AVERAGE(F104:F107)</f>
        <v>0.47250000000000003</v>
      </c>
      <c r="H110"/>
      <c r="I110" s="33">
        <f t="shared" ref="I110:K110" si="210">AVERAGE(I104:I107)</f>
        <v>4559.7333840291976</v>
      </c>
      <c r="J110" s="61">
        <f t="shared" si="210"/>
        <v>4812.4249999999993</v>
      </c>
      <c r="K110" s="48">
        <f t="shared" si="210"/>
        <v>5.2321968814194528E-2</v>
      </c>
      <c r="L110" s="44">
        <f t="shared" si="202"/>
        <v>2.121463864949356</v>
      </c>
      <c r="M110" s="2">
        <f>AVERAGE(M104:M107)</f>
        <v>6.7305815301824751E-2</v>
      </c>
      <c r="P110" s="26"/>
      <c r="Q110" s="10">
        <f t="shared" ref="Q110:R110" si="211">AVERAGE(Q104:Q107)</f>
        <v>4733.3285574610263</v>
      </c>
      <c r="R110" s="48">
        <f t="shared" si="211"/>
        <v>1.5358020333190217E-2</v>
      </c>
      <c r="T110" s="10">
        <f t="shared" ref="T110:U110" si="212">AVERAGE(T104:T107)</f>
        <v>4906.9237308928541</v>
      </c>
      <c r="U110" s="48">
        <f t="shared" si="212"/>
        <v>-2.1605928147814056E-2</v>
      </c>
      <c r="Y110"/>
      <c r="AA110"/>
      <c r="AB110"/>
      <c r="AD110"/>
      <c r="AE110"/>
      <c r="AG110"/>
      <c r="AH110"/>
      <c r="AJ110"/>
      <c r="AK110"/>
      <c r="AM110"/>
      <c r="AN110"/>
      <c r="AP110"/>
    </row>
    <row r="111" spans="1:42" x14ac:dyDescent="0.2">
      <c r="B111" s="4"/>
      <c r="E111" s="67"/>
      <c r="H111"/>
      <c r="I111" s="33"/>
      <c r="K111" s="48"/>
      <c r="P111" s="26"/>
      <c r="Y111"/>
      <c r="AA111"/>
      <c r="AB111"/>
      <c r="AD111"/>
      <c r="AE111"/>
      <c r="AG111"/>
      <c r="AH111"/>
      <c r="AJ111"/>
      <c r="AK111"/>
      <c r="AM111"/>
      <c r="AN111"/>
      <c r="AP111"/>
    </row>
    <row r="112" spans="1:42" x14ac:dyDescent="0.2">
      <c r="A112" s="1">
        <v>8</v>
      </c>
      <c r="B112" s="4" t="s">
        <v>129</v>
      </c>
      <c r="C112" t="s">
        <v>5</v>
      </c>
      <c r="D112" t="s">
        <v>6</v>
      </c>
      <c r="E112" s="60">
        <v>19073.909081000002</v>
      </c>
      <c r="F112" s="5">
        <v>0.24</v>
      </c>
      <c r="G112">
        <v>-5.0898604249999995E-4</v>
      </c>
      <c r="H112">
        <v>4.279320051</v>
      </c>
      <c r="I112" s="33">
        <f t="shared" ref="I112:I115" si="213">-H112/G112</f>
        <v>8407.5390947483611</v>
      </c>
      <c r="J112" s="68">
        <v>8599.6995715263165</v>
      </c>
      <c r="K112" s="48">
        <f t="shared" ref="K112:K115" si="214">(J112-I112)/J112</f>
        <v>2.234502207660841E-2</v>
      </c>
      <c r="L112" s="44">
        <f>12*I112/$E$112</f>
        <v>5.2894489906885349</v>
      </c>
      <c r="M112" s="42">
        <f>-1/(G112*$E$112)</f>
        <v>0.10300407789964369</v>
      </c>
      <c r="P112" s="26"/>
      <c r="Q112" s="10">
        <f>(-0.1-$H112)/$G112</f>
        <v>8604.0081364313646</v>
      </c>
      <c r="R112" s="48">
        <f>($J112-Q112)/$J112</f>
        <v>-5.0101342136576641E-4</v>
      </c>
      <c r="T112" s="10">
        <f>(-0.2-$H112)/$G112</f>
        <v>8800.47717811437</v>
      </c>
      <c r="U112" s="48">
        <f>($J112-T112)/$J112</f>
        <v>-2.3347048919340151E-2</v>
      </c>
      <c r="Y112"/>
      <c r="AA112"/>
      <c r="AB112"/>
      <c r="AD112"/>
      <c r="AE112"/>
      <c r="AG112"/>
      <c r="AH112"/>
      <c r="AJ112"/>
      <c r="AK112"/>
      <c r="AM112"/>
      <c r="AN112"/>
      <c r="AP112"/>
    </row>
    <row r="113" spans="1:42" x14ac:dyDescent="0.2">
      <c r="A113" s="1">
        <v>8</v>
      </c>
      <c r="B113" s="4" t="s">
        <v>129</v>
      </c>
      <c r="C113" t="s">
        <v>5</v>
      </c>
      <c r="D113" t="s">
        <v>9</v>
      </c>
      <c r="E113" s="67"/>
      <c r="F113" s="5">
        <v>0.45</v>
      </c>
      <c r="G113">
        <v>-8.2445417759999999E-4</v>
      </c>
      <c r="H113">
        <v>6.4348395690000002</v>
      </c>
      <c r="I113" s="33">
        <f t="shared" si="213"/>
        <v>7804.9693285949825</v>
      </c>
      <c r="J113" s="68">
        <v>7836.3482705999995</v>
      </c>
      <c r="K113" s="48">
        <f t="shared" si="214"/>
        <v>4.0042811934154227E-3</v>
      </c>
      <c r="L113" s="44">
        <f t="shared" ref="L113:L118" si="215">12*I113/$E$112</f>
        <v>4.9103532760589959</v>
      </c>
      <c r="M113" s="42">
        <f>-1/(G113*$E$112)</f>
        <v>6.3590723894588155E-2</v>
      </c>
      <c r="P113" s="26"/>
      <c r="Q113" s="10">
        <f t="shared" ref="Q113:Q115" si="216">(-0.1-$H113)/$G113</f>
        <v>7926.2616971910165</v>
      </c>
      <c r="R113" s="48">
        <f t="shared" ref="R113:R115" si="217">($J113-Q113)/$J113</f>
        <v>-1.1473893641040622E-2</v>
      </c>
      <c r="T113" s="10">
        <f t="shared" ref="T113:T115" si="218">(-0.2-$H113)/$G113</f>
        <v>8047.5540657870524</v>
      </c>
      <c r="U113" s="48">
        <f t="shared" ref="U113:U115" si="219">($J113-T113)/$J113</f>
        <v>-2.6952068475496901E-2</v>
      </c>
      <c r="Y113"/>
      <c r="AA113"/>
      <c r="AB113"/>
      <c r="AD113"/>
      <c r="AE113"/>
      <c r="AG113"/>
      <c r="AH113"/>
      <c r="AJ113"/>
      <c r="AK113"/>
      <c r="AM113"/>
      <c r="AN113"/>
      <c r="AP113"/>
    </row>
    <row r="114" spans="1:42" x14ac:dyDescent="0.2">
      <c r="A114" s="1">
        <v>8</v>
      </c>
      <c r="B114" s="4" t="s">
        <v>129</v>
      </c>
      <c r="C114" t="s">
        <v>8</v>
      </c>
      <c r="D114" t="s">
        <v>6</v>
      </c>
      <c r="E114" s="67"/>
      <c r="F114" s="5">
        <v>0.34</v>
      </c>
      <c r="G114">
        <v>-5.0620317990000005E-4</v>
      </c>
      <c r="H114">
        <v>4.187046058</v>
      </c>
      <c r="I114" s="33">
        <f t="shared" si="213"/>
        <v>8271.4732428728457</v>
      </c>
      <c r="J114" s="68">
        <v>8599.6995715263165</v>
      </c>
      <c r="K114" s="48">
        <f t="shared" si="214"/>
        <v>3.8167185484040758E-2</v>
      </c>
      <c r="L114" s="44">
        <f t="shared" si="215"/>
        <v>5.2038456560195732</v>
      </c>
      <c r="M114" s="42">
        <f>-1/(G114*$E$112)</f>
        <v>0.10357034497858818</v>
      </c>
      <c r="P114" s="26"/>
      <c r="Q114" s="10">
        <f t="shared" si="216"/>
        <v>8469.0223772337849</v>
      </c>
      <c r="R114" s="48">
        <f t="shared" si="217"/>
        <v>1.5195553426680735E-2</v>
      </c>
      <c r="T114" s="10">
        <f t="shared" si="218"/>
        <v>8666.571511594726</v>
      </c>
      <c r="U114" s="48">
        <f t="shared" si="219"/>
        <v>-7.7760786306795022E-3</v>
      </c>
      <c r="Y114"/>
      <c r="AA114"/>
      <c r="AB114"/>
      <c r="AD114"/>
      <c r="AE114"/>
      <c r="AG114"/>
      <c r="AH114"/>
      <c r="AJ114"/>
      <c r="AK114"/>
      <c r="AM114"/>
      <c r="AN114"/>
      <c r="AP114"/>
    </row>
    <row r="115" spans="1:42" x14ac:dyDescent="0.2">
      <c r="A115" s="1">
        <v>8</v>
      </c>
      <c r="B115" s="4" t="s">
        <v>129</v>
      </c>
      <c r="C115" t="s">
        <v>8</v>
      </c>
      <c r="D115" t="s">
        <v>9</v>
      </c>
      <c r="E115" s="67"/>
      <c r="F115" s="5">
        <v>0.53</v>
      </c>
      <c r="G115">
        <v>-8.9489416269999999E-4</v>
      </c>
      <c r="H115">
        <v>6.9599104240000003</v>
      </c>
      <c r="I115" s="33">
        <f t="shared" si="213"/>
        <v>7777.3559311205463</v>
      </c>
      <c r="J115" s="68">
        <v>7836.3482705999995</v>
      </c>
      <c r="K115" s="48">
        <f t="shared" si="214"/>
        <v>7.5280395207519791E-3</v>
      </c>
      <c r="L115" s="44">
        <f t="shared" si="215"/>
        <v>4.8929808135875614</v>
      </c>
      <c r="M115" s="42">
        <f>-1/(G115*$E$112)</f>
        <v>5.8585294392044143E-2</v>
      </c>
      <c r="P115" s="26"/>
      <c r="Q115" s="10">
        <f t="shared" si="216"/>
        <v>7889.1009889922934</v>
      </c>
      <c r="R115" s="48">
        <f t="shared" si="217"/>
        <v>-6.7317986095907431E-3</v>
      </c>
      <c r="T115" s="10">
        <f t="shared" si="218"/>
        <v>8000.8460468640405</v>
      </c>
      <c r="U115" s="48">
        <f t="shared" si="219"/>
        <v>-2.0991636739933466E-2</v>
      </c>
      <c r="Y115"/>
      <c r="AA115"/>
      <c r="AB115"/>
      <c r="AD115"/>
      <c r="AE115"/>
      <c r="AG115"/>
      <c r="AH115"/>
      <c r="AJ115"/>
      <c r="AK115"/>
      <c r="AM115"/>
      <c r="AN115"/>
      <c r="AP115"/>
    </row>
    <row r="116" spans="1:42" x14ac:dyDescent="0.2">
      <c r="A116" s="1">
        <v>8</v>
      </c>
      <c r="B116" s="4" t="s">
        <v>129</v>
      </c>
      <c r="C116" t="s">
        <v>62</v>
      </c>
      <c r="D116" t="s">
        <v>6</v>
      </c>
      <c r="E116" s="67"/>
      <c r="F116" s="5">
        <f>(F112+F114)/2</f>
        <v>0.29000000000000004</v>
      </c>
      <c r="H116"/>
      <c r="I116" s="33">
        <f t="shared" ref="I116:K117" si="220">(I112+I114)/2</f>
        <v>8339.5061688106034</v>
      </c>
      <c r="J116" s="61">
        <f t="shared" si="220"/>
        <v>8599.6995715263165</v>
      </c>
      <c r="K116" s="48">
        <f t="shared" si="220"/>
        <v>3.0256103780324582E-2</v>
      </c>
      <c r="L116" s="44">
        <f t="shared" si="215"/>
        <v>5.246647323354054</v>
      </c>
      <c r="M116" s="2">
        <f>(M112+M114)/2</f>
        <v>0.10328721143911593</v>
      </c>
      <c r="P116" s="26"/>
      <c r="Q116" s="10">
        <f t="shared" ref="Q116:R117" si="221">(Q112+Q114)/2</f>
        <v>8536.5152568325757</v>
      </c>
      <c r="R116" s="48">
        <f t="shared" si="221"/>
        <v>7.347270002657484E-3</v>
      </c>
      <c r="T116" s="10">
        <f t="shared" ref="T116:U117" si="222">(T112+T114)/2</f>
        <v>8733.524344854548</v>
      </c>
      <c r="U116" s="48">
        <f t="shared" si="222"/>
        <v>-1.5561563775009828E-2</v>
      </c>
      <c r="Y116"/>
      <c r="AA116"/>
      <c r="AB116"/>
      <c r="AD116"/>
      <c r="AE116"/>
      <c r="AG116"/>
      <c r="AH116"/>
      <c r="AJ116"/>
      <c r="AK116"/>
      <c r="AM116"/>
      <c r="AN116"/>
      <c r="AP116"/>
    </row>
    <row r="117" spans="1:42" x14ac:dyDescent="0.2">
      <c r="A117" s="1">
        <v>8</v>
      </c>
      <c r="B117" s="4" t="s">
        <v>129</v>
      </c>
      <c r="C117" t="s">
        <v>62</v>
      </c>
      <c r="D117" t="s">
        <v>9</v>
      </c>
      <c r="E117" s="67"/>
      <c r="F117" s="5">
        <f>(F113+F115)/2</f>
        <v>0.49</v>
      </c>
      <c r="H117"/>
      <c r="I117" s="33">
        <f t="shared" si="220"/>
        <v>7791.1626298577648</v>
      </c>
      <c r="J117" s="61">
        <f t="shared" si="220"/>
        <v>7836.3482705999995</v>
      </c>
      <c r="K117" s="48">
        <f>(K113+K115)/2</f>
        <v>5.7661603570837005E-3</v>
      </c>
      <c r="L117" s="44">
        <f t="shared" si="215"/>
        <v>4.9016670448232791</v>
      </c>
      <c r="M117" s="42">
        <f>(M113+M115)/2</f>
        <v>6.1088009143316149E-2</v>
      </c>
      <c r="P117" s="26"/>
      <c r="Q117" s="10">
        <f t="shared" si="221"/>
        <v>7907.6813430916554</v>
      </c>
      <c r="R117" s="48">
        <f>(R113+R115)/2</f>
        <v>-9.1028461253156827E-3</v>
      </c>
      <c r="T117" s="10">
        <f t="shared" si="222"/>
        <v>8024.200056325546</v>
      </c>
      <c r="U117" s="48">
        <f>(U113+U115)/2</f>
        <v>-2.3971852607715186E-2</v>
      </c>
      <c r="Y117"/>
      <c r="AA117"/>
      <c r="AB117"/>
      <c r="AD117"/>
      <c r="AE117"/>
      <c r="AG117"/>
      <c r="AH117"/>
      <c r="AJ117"/>
      <c r="AK117"/>
      <c r="AM117"/>
      <c r="AN117"/>
      <c r="AP117"/>
    </row>
    <row r="118" spans="1:42" x14ac:dyDescent="0.2">
      <c r="A118" s="1">
        <v>8</v>
      </c>
      <c r="B118" s="4" t="s">
        <v>129</v>
      </c>
      <c r="C118" t="s">
        <v>62</v>
      </c>
      <c r="D118" t="s">
        <v>63</v>
      </c>
      <c r="E118" s="67"/>
      <c r="F118" s="5">
        <f>AVERAGE(F112:F115)</f>
        <v>0.39</v>
      </c>
      <c r="H118"/>
      <c r="I118" s="33">
        <f t="shared" ref="I118:K118" si="223">AVERAGE(I112:I115)</f>
        <v>8065.3343993341841</v>
      </c>
      <c r="J118" s="61">
        <f t="shared" si="223"/>
        <v>8218.0239210631589</v>
      </c>
      <c r="K118" s="48">
        <f t="shared" si="223"/>
        <v>1.8011132068704146E-2</v>
      </c>
      <c r="L118" s="44">
        <f t="shared" si="215"/>
        <v>5.0741571840886666</v>
      </c>
      <c r="M118" s="2">
        <f>AVERAGE(M112:M115)</f>
        <v>8.2187610291216046E-2</v>
      </c>
      <c r="Q118" s="10">
        <f t="shared" ref="Q118:R118" si="224">AVERAGE(Q112:Q115)</f>
        <v>8222.0982999621156</v>
      </c>
      <c r="R118" s="48">
        <f t="shared" si="224"/>
        <v>-8.7778806132909936E-4</v>
      </c>
      <c r="T118" s="10">
        <f t="shared" ref="T118:U118" si="225">AVERAGE(T112:T115)</f>
        <v>8378.862200590047</v>
      </c>
      <c r="U118" s="48">
        <f t="shared" si="225"/>
        <v>-1.9766708191362507E-2</v>
      </c>
      <c r="Y118"/>
      <c r="AA118"/>
      <c r="AB118"/>
      <c r="AD118"/>
      <c r="AE118"/>
      <c r="AG118"/>
      <c r="AH118"/>
      <c r="AJ118"/>
      <c r="AK118"/>
      <c r="AM118"/>
      <c r="AN118"/>
      <c r="AP118"/>
    </row>
    <row r="119" spans="1:42" x14ac:dyDescent="0.2">
      <c r="B119" s="4"/>
      <c r="E119" s="67"/>
      <c r="H119"/>
      <c r="I119" s="33"/>
      <c r="K119" s="48"/>
      <c r="M119" s="2"/>
      <c r="Q119" s="10"/>
      <c r="R119" s="48"/>
      <c r="T119" s="10"/>
      <c r="U119" s="48"/>
      <c r="Y119"/>
      <c r="AA119"/>
      <c r="AB119"/>
      <c r="AD119"/>
      <c r="AE119"/>
      <c r="AG119"/>
      <c r="AH119"/>
      <c r="AJ119"/>
      <c r="AK119"/>
      <c r="AM119"/>
      <c r="AN119"/>
      <c r="AP119"/>
    </row>
    <row r="120" spans="1:42" ht="24" x14ac:dyDescent="0.2">
      <c r="A120" s="1">
        <v>8</v>
      </c>
      <c r="B120" s="66" t="s">
        <v>130</v>
      </c>
      <c r="C120" t="s">
        <v>5</v>
      </c>
      <c r="D120" t="s">
        <v>6</v>
      </c>
      <c r="E120" s="60">
        <v>19073.909081000002</v>
      </c>
      <c r="F120" s="5">
        <v>0.4</v>
      </c>
      <c r="G120">
        <v>-8.0949314649999995E-4</v>
      </c>
      <c r="H120">
        <v>6.7028765720000001</v>
      </c>
      <c r="I120" s="33">
        <f t="shared" ref="I120:I123" si="226">-H120/G120</f>
        <v>8280.3376421173944</v>
      </c>
      <c r="J120" s="68">
        <v>8401.1626315789472</v>
      </c>
      <c r="K120" s="48">
        <f t="shared" ref="K120:K123" si="227">(J120-I120)/J120</f>
        <v>1.4381936734254662E-2</v>
      </c>
      <c r="L120" s="44">
        <f>12*I120/$E$120</f>
        <v>5.2094225301927093</v>
      </c>
      <c r="M120" s="42">
        <f>-1/(G120*$E$120)</f>
        <v>6.4766005985575498E-2</v>
      </c>
      <c r="Q120" s="10">
        <f>(-0.1-$H120)/$G120</f>
        <v>8403.87173308823</v>
      </c>
      <c r="R120" s="48">
        <f>($J120-Q120)/$J120</f>
        <v>-3.2246745219520722E-4</v>
      </c>
      <c r="T120" s="10">
        <f>(-0.2-$H120)/$G120</f>
        <v>8527.4058240590675</v>
      </c>
      <c r="U120" s="48">
        <f>($J120-T120)/$J120</f>
        <v>-1.5026871638645294E-2</v>
      </c>
      <c r="W120" s="10"/>
      <c r="X120" s="48"/>
      <c r="Y120"/>
      <c r="AA120"/>
      <c r="AB120"/>
      <c r="AD120"/>
      <c r="AE120"/>
      <c r="AG120"/>
      <c r="AH120"/>
      <c r="AJ120"/>
      <c r="AK120"/>
      <c r="AM120"/>
      <c r="AN120"/>
      <c r="AP120"/>
    </row>
    <row r="121" spans="1:42" ht="24" x14ac:dyDescent="0.2">
      <c r="A121" s="1">
        <v>8</v>
      </c>
      <c r="B121" s="66" t="s">
        <v>130</v>
      </c>
      <c r="C121" t="s">
        <v>5</v>
      </c>
      <c r="D121" t="s">
        <v>9</v>
      </c>
      <c r="E121" s="67"/>
      <c r="F121" s="5">
        <v>0.67</v>
      </c>
      <c r="G121">
        <v>-1.254764822E-3</v>
      </c>
      <c r="H121">
        <v>9.5743715409999997</v>
      </c>
      <c r="I121" s="33">
        <f t="shared" si="226"/>
        <v>7630.4111919070037</v>
      </c>
      <c r="J121" s="68">
        <v>7651.0289999999995</v>
      </c>
      <c r="K121" s="48">
        <f t="shared" si="227"/>
        <v>2.6947758390401871E-3</v>
      </c>
      <c r="L121" s="44">
        <f t="shared" ref="L121:L123" si="228">12*I121/$E$120</f>
        <v>4.8005332265159089</v>
      </c>
      <c r="M121" s="42">
        <f>-1/(G121*$E$120)</f>
        <v>4.1782840140462074E-2</v>
      </c>
      <c r="Q121" s="10">
        <f t="shared" ref="Q121:Q123" si="229">(-0.1-$H121)/$G121</f>
        <v>7710.1074013055168</v>
      </c>
      <c r="R121" s="48">
        <f t="shared" ref="R121:R123" si="230">($J121-Q121)/$J121</f>
        <v>-7.7216282026270223E-3</v>
      </c>
      <c r="T121" s="10">
        <f t="shared" ref="T121:T123" si="231">(-0.2-$H121)/$G121</f>
        <v>7789.8036107040298</v>
      </c>
      <c r="U121" s="48">
        <f t="shared" ref="U121:U123" si="232">($J121-T121)/$J121</f>
        <v>-1.8138032244294233E-2</v>
      </c>
      <c r="W121" s="10"/>
      <c r="X121" s="48"/>
      <c r="Y121"/>
      <c r="AA121"/>
      <c r="AB121"/>
      <c r="AD121"/>
      <c r="AE121"/>
      <c r="AG121"/>
      <c r="AH121"/>
      <c r="AJ121"/>
      <c r="AK121"/>
      <c r="AM121"/>
      <c r="AN121"/>
      <c r="AP121"/>
    </row>
    <row r="122" spans="1:42" ht="24" x14ac:dyDescent="0.2">
      <c r="A122" s="1">
        <v>8</v>
      </c>
      <c r="B122" s="66" t="s">
        <v>130</v>
      </c>
      <c r="C122" t="s">
        <v>8</v>
      </c>
      <c r="D122" t="s">
        <v>6</v>
      </c>
      <c r="E122" s="67"/>
      <c r="F122" s="5">
        <v>0.4</v>
      </c>
      <c r="G122">
        <v>-6.7714458540000003E-4</v>
      </c>
      <c r="H122">
        <v>5.5226525769999997</v>
      </c>
      <c r="I122" s="33">
        <f t="shared" si="226"/>
        <v>8155.79522612247</v>
      </c>
      <c r="J122" s="68">
        <v>8401.1626315789472</v>
      </c>
      <c r="K122" s="48">
        <f t="shared" si="227"/>
        <v>2.9206363001969628E-2</v>
      </c>
      <c r="L122" s="44">
        <f t="shared" si="228"/>
        <v>5.1310689538181737</v>
      </c>
      <c r="M122" s="42">
        <f>-1/(G122*$E$120)</f>
        <v>7.7424584205353295E-2</v>
      </c>
      <c r="Q122" s="10">
        <f t="shared" si="229"/>
        <v>8303.4741740991831</v>
      </c>
      <c r="R122" s="48">
        <f t="shared" si="230"/>
        <v>1.162796886142462E-2</v>
      </c>
      <c r="T122" s="10">
        <f t="shared" si="231"/>
        <v>8451.1531220758989</v>
      </c>
      <c r="U122" s="48">
        <f t="shared" si="232"/>
        <v>-5.9504252791207149E-3</v>
      </c>
      <c r="W122" s="10"/>
      <c r="X122" s="48"/>
      <c r="Y122"/>
      <c r="AA122"/>
      <c r="AB122"/>
      <c r="AD122"/>
      <c r="AE122"/>
      <c r="AG122"/>
      <c r="AH122"/>
      <c r="AJ122"/>
      <c r="AK122"/>
      <c r="AM122"/>
      <c r="AN122"/>
      <c r="AP122"/>
    </row>
    <row r="123" spans="1:42" ht="24" x14ac:dyDescent="0.2">
      <c r="A123" s="1">
        <v>8</v>
      </c>
      <c r="B123" s="66" t="s">
        <v>130</v>
      </c>
      <c r="C123" t="s">
        <v>8</v>
      </c>
      <c r="D123" t="s">
        <v>9</v>
      </c>
      <c r="E123" s="67"/>
      <c r="F123" s="5">
        <v>0.65</v>
      </c>
      <c r="G123">
        <v>-1.2416463119999999E-3</v>
      </c>
      <c r="H123" s="47">
        <v>9.4470800439999998</v>
      </c>
      <c r="I123" s="33">
        <f t="shared" si="226"/>
        <v>7608.5113390970228</v>
      </c>
      <c r="J123" s="68">
        <v>7651.0289999999995</v>
      </c>
      <c r="K123" s="48">
        <f t="shared" si="227"/>
        <v>5.557116683648276E-3</v>
      </c>
      <c r="L123" s="44">
        <f t="shared" si="228"/>
        <v>4.7867553358588992</v>
      </c>
      <c r="M123" s="42">
        <f>-1/(G123*$E$120)</f>
        <v>4.2224293234562719E-2</v>
      </c>
      <c r="Q123" s="10">
        <f t="shared" si="229"/>
        <v>7689.0495721135758</v>
      </c>
      <c r="R123" s="48">
        <f t="shared" si="230"/>
        <v>-4.969341001527538E-3</v>
      </c>
      <c r="T123" s="10">
        <f t="shared" si="231"/>
        <v>7769.5878051301288</v>
      </c>
      <c r="U123" s="48">
        <f t="shared" si="232"/>
        <v>-1.5495798686703352E-2</v>
      </c>
      <c r="W123" s="10"/>
      <c r="X123" s="48"/>
      <c r="Y123"/>
      <c r="AA123"/>
      <c r="AB123"/>
      <c r="AD123"/>
      <c r="AE123"/>
      <c r="AG123"/>
      <c r="AH123"/>
      <c r="AJ123"/>
      <c r="AK123"/>
      <c r="AM123"/>
      <c r="AN123"/>
      <c r="AP123"/>
    </row>
    <row r="124" spans="1:42" ht="24" x14ac:dyDescent="0.2">
      <c r="A124" s="1">
        <v>8</v>
      </c>
      <c r="B124" s="66" t="s">
        <v>130</v>
      </c>
      <c r="C124" t="s">
        <v>62</v>
      </c>
      <c r="D124" t="s">
        <v>6</v>
      </c>
      <c r="E124" s="67"/>
      <c r="F124" s="5">
        <f>(F120+F122)/2</f>
        <v>0.4</v>
      </c>
      <c r="H124"/>
      <c r="I124" s="33">
        <f t="shared" ref="I124:K125" si="233">(I120+I122)/2</f>
        <v>8218.0664341199317</v>
      </c>
      <c r="J124" s="61">
        <f t="shared" si="233"/>
        <v>8401.1626315789472</v>
      </c>
      <c r="K124" s="48">
        <f t="shared" si="233"/>
        <v>2.1794149868112143E-2</v>
      </c>
      <c r="L124" s="44">
        <f>12*I124/$E$112</f>
        <v>5.1702457420054415</v>
      </c>
      <c r="M124" s="2">
        <f>(M120+M122)/2</f>
        <v>7.1095295095464389E-2</v>
      </c>
      <c r="Q124" s="10">
        <f t="shared" ref="Q124:R125" si="234">(Q120+Q122)/2</f>
        <v>8353.6729535937066</v>
      </c>
      <c r="R124" s="48">
        <f t="shared" si="234"/>
        <v>5.6527507046147066E-3</v>
      </c>
      <c r="T124" s="10">
        <f t="shared" ref="T124:U125" si="235">(T120+T122)/2</f>
        <v>8489.2794730674832</v>
      </c>
      <c r="U124" s="48">
        <f t="shared" si="235"/>
        <v>-1.0488648458883004E-2</v>
      </c>
      <c r="W124" s="10"/>
      <c r="X124" s="48"/>
      <c r="Y124"/>
      <c r="AA124"/>
      <c r="AB124"/>
      <c r="AD124"/>
      <c r="AE124"/>
      <c r="AG124"/>
      <c r="AH124"/>
      <c r="AJ124"/>
      <c r="AK124"/>
      <c r="AM124"/>
      <c r="AN124"/>
      <c r="AP124"/>
    </row>
    <row r="125" spans="1:42" ht="24" x14ac:dyDescent="0.2">
      <c r="A125" s="1">
        <v>8</v>
      </c>
      <c r="B125" s="66" t="s">
        <v>130</v>
      </c>
      <c r="C125" t="s">
        <v>62</v>
      </c>
      <c r="D125" t="s">
        <v>9</v>
      </c>
      <c r="E125" s="67"/>
      <c r="F125" s="5">
        <f>(F121+F123)/2</f>
        <v>0.66</v>
      </c>
      <c r="H125"/>
      <c r="I125" s="33">
        <f t="shared" si="233"/>
        <v>7619.4612655020137</v>
      </c>
      <c r="J125" s="61">
        <f t="shared" si="233"/>
        <v>7651.0289999999995</v>
      </c>
      <c r="K125" s="48">
        <f>(K121+K123)/2</f>
        <v>4.1259462613442311E-3</v>
      </c>
      <c r="L125" s="44">
        <f>12*I125/$E$112</f>
        <v>4.7936442811874045</v>
      </c>
      <c r="M125" s="42">
        <f>(M121+M123)/2</f>
        <v>4.20035666875124E-2</v>
      </c>
      <c r="Q125" s="10">
        <f t="shared" si="234"/>
        <v>7699.5784867095463</v>
      </c>
      <c r="R125" s="48">
        <f>(R121+R123)/2</f>
        <v>-6.3454846020772806E-3</v>
      </c>
      <c r="T125" s="10">
        <f t="shared" si="235"/>
        <v>7779.6957079170788</v>
      </c>
      <c r="U125" s="48">
        <f>(U121+U123)/2</f>
        <v>-1.6816915465498794E-2</v>
      </c>
      <c r="W125" s="10"/>
      <c r="X125" s="48"/>
      <c r="Y125"/>
      <c r="AA125"/>
      <c r="AB125"/>
      <c r="AD125"/>
      <c r="AE125"/>
      <c r="AG125"/>
      <c r="AH125"/>
      <c r="AJ125"/>
      <c r="AK125"/>
      <c r="AM125"/>
      <c r="AN125"/>
      <c r="AP125"/>
    </row>
    <row r="126" spans="1:42" ht="24" x14ac:dyDescent="0.2">
      <c r="A126" s="1">
        <v>8</v>
      </c>
      <c r="B126" s="66" t="s">
        <v>130</v>
      </c>
      <c r="C126" t="s">
        <v>62</v>
      </c>
      <c r="D126" t="s">
        <v>63</v>
      </c>
      <c r="E126" s="67"/>
      <c r="F126" s="5">
        <f>AVERAGE(F120:F123)</f>
        <v>0.53</v>
      </c>
      <c r="H126"/>
      <c r="I126" s="33">
        <f t="shared" ref="I126:K126" si="236">AVERAGE(I120:I123)</f>
        <v>7918.7638498109727</v>
      </c>
      <c r="J126" s="61">
        <f t="shared" si="236"/>
        <v>8026.0958157894729</v>
      </c>
      <c r="K126" s="48">
        <f t="shared" si="236"/>
        <v>1.296004806472819E-2</v>
      </c>
      <c r="L126" s="44">
        <f>12*I126/$E$112</f>
        <v>4.981945011596423</v>
      </c>
      <c r="M126" s="2">
        <f>AVERAGE(M120:M123)</f>
        <v>5.6549430891488395E-2</v>
      </c>
      <c r="Q126" s="10">
        <f t="shared" ref="Q126:R126" si="237">AVERAGE(Q120:Q123)</f>
        <v>8026.6257201516255</v>
      </c>
      <c r="R126" s="48">
        <f t="shared" si="237"/>
        <v>-3.4636694873128675E-4</v>
      </c>
      <c r="T126" s="10">
        <f t="shared" ref="T126:U126" si="238">AVERAGE(T120:T123)</f>
        <v>8134.4875904922819</v>
      </c>
      <c r="U126" s="48">
        <f t="shared" si="238"/>
        <v>-1.3652781962190897E-2</v>
      </c>
      <c r="W126" s="10"/>
      <c r="X126" s="48"/>
      <c r="Y126"/>
      <c r="AA126"/>
      <c r="AB126"/>
      <c r="AD126"/>
      <c r="AE126"/>
      <c r="AG126"/>
      <c r="AH126"/>
      <c r="AJ126"/>
      <c r="AK126"/>
      <c r="AM126"/>
      <c r="AN126"/>
      <c r="AP126"/>
    </row>
    <row r="128" spans="1:42" x14ac:dyDescent="0.2">
      <c r="A128" s="1">
        <v>9</v>
      </c>
      <c r="B128" s="4" t="s">
        <v>131</v>
      </c>
      <c r="C128" t="s">
        <v>5</v>
      </c>
      <c r="D128" t="s">
        <v>6</v>
      </c>
      <c r="E128" s="60">
        <v>21004.834275000001</v>
      </c>
      <c r="F128" s="62">
        <v>0.03</v>
      </c>
      <c r="I128" s="33"/>
      <c r="J128" s="68">
        <v>13480.927428526315</v>
      </c>
      <c r="K128" s="48"/>
      <c r="Y128"/>
      <c r="AA128"/>
      <c r="AB128"/>
      <c r="AD128"/>
      <c r="AE128"/>
      <c r="AG128"/>
      <c r="AH128"/>
      <c r="AJ128"/>
      <c r="AK128"/>
      <c r="AM128"/>
      <c r="AN128"/>
      <c r="AP128"/>
    </row>
    <row r="129" spans="1:42" x14ac:dyDescent="0.2">
      <c r="A129" s="1">
        <v>9</v>
      </c>
      <c r="B129" s="6" t="s">
        <v>131</v>
      </c>
      <c r="C129" t="s">
        <v>5</v>
      </c>
      <c r="D129" t="s">
        <v>9</v>
      </c>
      <c r="E129" s="69"/>
      <c r="F129" s="62">
        <v>0.03</v>
      </c>
      <c r="I129" s="33"/>
      <c r="J129" s="68">
        <v>12363.941257300001</v>
      </c>
      <c r="K129" s="48"/>
      <c r="Y129"/>
      <c r="AA129"/>
      <c r="AB129"/>
      <c r="AD129"/>
      <c r="AE129"/>
      <c r="AG129"/>
      <c r="AH129"/>
      <c r="AJ129"/>
      <c r="AK129"/>
      <c r="AM129"/>
      <c r="AN129"/>
      <c r="AP129"/>
    </row>
    <row r="130" spans="1:42" x14ac:dyDescent="0.2">
      <c r="A130" s="1">
        <v>9</v>
      </c>
      <c r="B130" s="4" t="s">
        <v>131</v>
      </c>
      <c r="C130" t="s">
        <v>8</v>
      </c>
      <c r="D130" t="s">
        <v>6</v>
      </c>
      <c r="E130" s="67"/>
      <c r="F130" s="62">
        <v>0</v>
      </c>
      <c r="I130" s="33"/>
      <c r="J130" s="68">
        <v>13480.927428526315</v>
      </c>
      <c r="K130" s="48"/>
      <c r="Y130"/>
      <c r="AA130"/>
      <c r="AB130"/>
      <c r="AD130"/>
      <c r="AE130"/>
      <c r="AG130"/>
      <c r="AH130"/>
      <c r="AJ130"/>
      <c r="AK130"/>
      <c r="AM130"/>
      <c r="AN130"/>
      <c r="AP130"/>
    </row>
    <row r="131" spans="1:42" x14ac:dyDescent="0.2">
      <c r="A131" s="1">
        <v>9</v>
      </c>
      <c r="B131" s="4" t="s">
        <v>131</v>
      </c>
      <c r="C131" t="s">
        <v>8</v>
      </c>
      <c r="D131" t="s">
        <v>9</v>
      </c>
      <c r="E131" s="67"/>
      <c r="F131" s="62">
        <v>0.02</v>
      </c>
      <c r="I131" s="33"/>
      <c r="J131" s="68">
        <v>12363.941257300001</v>
      </c>
      <c r="K131" s="48"/>
      <c r="Y131"/>
      <c r="AA131"/>
      <c r="AB131"/>
      <c r="AD131"/>
      <c r="AE131"/>
      <c r="AG131"/>
      <c r="AH131"/>
      <c r="AJ131"/>
      <c r="AK131"/>
      <c r="AM131"/>
      <c r="AN131"/>
      <c r="AP131"/>
    </row>
    <row r="133" spans="1:42" x14ac:dyDescent="0.2">
      <c r="A133" s="1">
        <v>10</v>
      </c>
      <c r="B133" t="s">
        <v>132</v>
      </c>
      <c r="C133" t="s">
        <v>5</v>
      </c>
      <c r="D133" t="s">
        <v>6</v>
      </c>
      <c r="E133" s="60">
        <v>41139.277130000002</v>
      </c>
      <c r="F133" s="62">
        <v>0.1</v>
      </c>
      <c r="I133" s="33"/>
      <c r="J133" s="68">
        <v>72.41166926315789</v>
      </c>
      <c r="K133" s="48"/>
      <c r="Q133" s="10"/>
      <c r="R133" s="48"/>
      <c r="T133" s="10"/>
      <c r="U133" s="48"/>
      <c r="W133" s="10"/>
      <c r="X133" s="48"/>
      <c r="Y133"/>
      <c r="AA133"/>
      <c r="AB133"/>
      <c r="AD133"/>
      <c r="AE133"/>
      <c r="AG133"/>
      <c r="AH133"/>
      <c r="AJ133"/>
      <c r="AK133"/>
      <c r="AM133"/>
      <c r="AN133"/>
      <c r="AP133"/>
    </row>
    <row r="134" spans="1:42" x14ac:dyDescent="0.2">
      <c r="A134" s="1">
        <v>10</v>
      </c>
      <c r="B134" t="s">
        <v>132</v>
      </c>
      <c r="C134" t="s">
        <v>5</v>
      </c>
      <c r="D134" t="s">
        <v>9</v>
      </c>
      <c r="F134" s="62">
        <v>7.0000000000000007E-2</v>
      </c>
      <c r="I134" s="33"/>
      <c r="J134" s="68">
        <v>118.125119</v>
      </c>
      <c r="K134" s="48"/>
      <c r="Q134" s="10"/>
      <c r="R134" s="48"/>
      <c r="T134" s="10"/>
      <c r="U134" s="48"/>
      <c r="W134" s="10"/>
      <c r="X134" s="48"/>
      <c r="Y134"/>
      <c r="AA134"/>
      <c r="AB134"/>
      <c r="AD134"/>
      <c r="AE134"/>
      <c r="AG134"/>
      <c r="AH134"/>
      <c r="AJ134"/>
      <c r="AK134"/>
      <c r="AM134"/>
      <c r="AN134"/>
      <c r="AP134"/>
    </row>
    <row r="135" spans="1:42" x14ac:dyDescent="0.2">
      <c r="A135" s="1">
        <v>10</v>
      </c>
      <c r="B135" t="s">
        <v>132</v>
      </c>
      <c r="C135" t="s">
        <v>8</v>
      </c>
      <c r="D135" t="s">
        <v>6</v>
      </c>
      <c r="F135" s="62">
        <v>0.03</v>
      </c>
      <c r="I135" s="33"/>
      <c r="J135" s="68">
        <v>72.41166926315789</v>
      </c>
      <c r="K135" s="48"/>
      <c r="Q135" s="10"/>
      <c r="R135" s="48"/>
      <c r="T135" s="10"/>
      <c r="U135" s="48"/>
      <c r="W135" s="10"/>
      <c r="X135" s="48"/>
      <c r="Y135"/>
      <c r="AA135"/>
      <c r="AB135"/>
      <c r="AD135"/>
      <c r="AE135"/>
      <c r="AG135"/>
      <c r="AH135"/>
      <c r="AJ135"/>
      <c r="AK135"/>
      <c r="AM135"/>
      <c r="AN135"/>
      <c r="AP135"/>
    </row>
    <row r="136" spans="1:42" x14ac:dyDescent="0.2">
      <c r="A136" s="1">
        <v>10</v>
      </c>
      <c r="B136" t="s">
        <v>132</v>
      </c>
      <c r="C136" t="s">
        <v>8</v>
      </c>
      <c r="D136" t="s">
        <v>9</v>
      </c>
      <c r="F136" s="62">
        <v>0.06</v>
      </c>
      <c r="I136" s="33"/>
      <c r="J136" s="68">
        <v>118.125119</v>
      </c>
      <c r="K136" s="48"/>
      <c r="Q136" s="10"/>
      <c r="R136" s="48"/>
      <c r="T136" s="10"/>
      <c r="U136" s="48"/>
      <c r="W136" s="10"/>
      <c r="X136" s="48"/>
      <c r="Y136"/>
      <c r="AA136"/>
      <c r="AB136"/>
      <c r="AD136"/>
      <c r="AE136"/>
      <c r="AG136"/>
      <c r="AH136"/>
      <c r="AJ136"/>
      <c r="AK136"/>
      <c r="AM136"/>
      <c r="AN136"/>
      <c r="AP136"/>
    </row>
    <row r="138" spans="1:42" x14ac:dyDescent="0.2">
      <c r="A138" s="1">
        <v>11</v>
      </c>
      <c r="B138" t="s">
        <v>133</v>
      </c>
      <c r="C138" t="s">
        <v>5</v>
      </c>
      <c r="D138" t="s">
        <v>6</v>
      </c>
      <c r="E138" s="60">
        <v>60242.990018999997</v>
      </c>
      <c r="F138" s="70" t="s">
        <v>10</v>
      </c>
      <c r="G138" s="2"/>
      <c r="H138" s="2"/>
      <c r="I138" s="34"/>
      <c r="J138" s="68">
        <v>1.6061264210526316</v>
      </c>
      <c r="K138" s="50"/>
      <c r="Q138" s="10"/>
      <c r="R138" s="48"/>
      <c r="T138" s="10"/>
      <c r="U138" s="48"/>
      <c r="W138" s="10"/>
      <c r="X138" s="48"/>
      <c r="Z138" s="10"/>
      <c r="AA138" s="48"/>
      <c r="AC138" s="10"/>
      <c r="AD138" s="48"/>
      <c r="AE138"/>
      <c r="AG138"/>
      <c r="AH138"/>
      <c r="AJ138"/>
      <c r="AK138"/>
      <c r="AM138"/>
      <c r="AN138"/>
      <c r="AP138"/>
    </row>
    <row r="139" spans="1:42" x14ac:dyDescent="0.2">
      <c r="A139" s="1">
        <v>11</v>
      </c>
      <c r="B139" t="s">
        <v>133</v>
      </c>
      <c r="C139" t="s">
        <v>5</v>
      </c>
      <c r="D139" t="s">
        <v>9</v>
      </c>
      <c r="F139" s="70" t="s">
        <v>10</v>
      </c>
      <c r="G139" s="2"/>
      <c r="H139" s="2"/>
      <c r="I139" s="34"/>
      <c r="J139" s="68">
        <v>2.3447526999999999</v>
      </c>
      <c r="K139" s="50"/>
      <c r="Q139" s="10"/>
      <c r="R139" s="48"/>
      <c r="T139" s="10"/>
      <c r="U139" s="48"/>
      <c r="W139" s="10"/>
      <c r="X139" s="48"/>
      <c r="Z139" s="10"/>
      <c r="AA139" s="48"/>
      <c r="AC139" s="10"/>
      <c r="AD139" s="48"/>
      <c r="AE139"/>
      <c r="AG139"/>
      <c r="AH139"/>
      <c r="AJ139"/>
      <c r="AK139"/>
      <c r="AM139"/>
      <c r="AN139"/>
      <c r="AP139"/>
    </row>
    <row r="140" spans="1:42" x14ac:dyDescent="0.2">
      <c r="A140" s="1">
        <v>11</v>
      </c>
      <c r="B140" s="71" t="s">
        <v>133</v>
      </c>
      <c r="C140" t="s">
        <v>8</v>
      </c>
      <c r="D140" t="s">
        <v>6</v>
      </c>
      <c r="E140" s="72"/>
      <c r="F140" s="62">
        <v>0.06</v>
      </c>
      <c r="I140" s="33"/>
      <c r="J140" s="68">
        <v>1.6061264210526316</v>
      </c>
      <c r="K140" s="48"/>
      <c r="Q140" s="10"/>
      <c r="R140" s="48"/>
      <c r="T140" s="10"/>
      <c r="U140" s="48"/>
      <c r="W140" s="10"/>
      <c r="X140" s="48"/>
      <c r="Z140" s="10"/>
      <c r="AA140" s="48"/>
      <c r="AC140" s="10"/>
      <c r="AD140" s="48"/>
      <c r="AE140"/>
      <c r="AG140"/>
      <c r="AH140"/>
      <c r="AJ140"/>
      <c r="AK140"/>
      <c r="AM140"/>
      <c r="AN140"/>
      <c r="AP140"/>
    </row>
    <row r="141" spans="1:42" x14ac:dyDescent="0.2">
      <c r="A141" s="1">
        <v>11</v>
      </c>
      <c r="B141" s="71" t="s">
        <v>133</v>
      </c>
      <c r="C141" t="s">
        <v>8</v>
      </c>
      <c r="D141" t="s">
        <v>9</v>
      </c>
      <c r="E141" s="72"/>
      <c r="F141" s="62">
        <v>0.05</v>
      </c>
      <c r="I141" s="33"/>
      <c r="J141" s="68">
        <v>2.3447526999999999</v>
      </c>
      <c r="K141" s="48"/>
      <c r="Q141" s="10"/>
      <c r="R141" s="48"/>
      <c r="T141" s="10"/>
      <c r="U141" s="48"/>
      <c r="W141" s="10"/>
      <c r="X141" s="48"/>
      <c r="Z141" s="10"/>
      <c r="AA141" s="48"/>
      <c r="AC141" s="10"/>
      <c r="AD141" s="48"/>
      <c r="AE141"/>
      <c r="AG141"/>
      <c r="AH141"/>
      <c r="AJ141"/>
      <c r="AK141"/>
      <c r="AM141"/>
      <c r="AN141"/>
      <c r="AP141"/>
    </row>
    <row r="143" spans="1:42" x14ac:dyDescent="0.2">
      <c r="A143" s="1">
        <v>12</v>
      </c>
      <c r="B143" t="s">
        <v>134</v>
      </c>
      <c r="C143" t="s">
        <v>5</v>
      </c>
      <c r="D143" t="s">
        <v>6</v>
      </c>
      <c r="E143" s="60">
        <v>13152.542154000001</v>
      </c>
      <c r="F143" s="5">
        <v>0.28000000000000003</v>
      </c>
      <c r="G143" s="73">
        <v>-9.6676535799999994E-3</v>
      </c>
      <c r="H143" s="65">
        <v>1.723958645</v>
      </c>
      <c r="I143" s="33">
        <f t="shared" ref="I143:I146" si="239">-H143/G143</f>
        <v>178.32234375530862</v>
      </c>
      <c r="J143" s="68">
        <v>186.45037057894737</v>
      </c>
      <c r="K143" s="48">
        <f t="shared" ref="K143:K146" si="240">(J143-I143)/J143</f>
        <v>4.3593513911505774E-2</v>
      </c>
      <c r="L143" s="44">
        <f>12*I143/$E$143</f>
        <v>0.16269616170079476</v>
      </c>
      <c r="M143" s="42">
        <f>-1/(G143*$E$143)</f>
        <v>7.8644656090727915E-3</v>
      </c>
      <c r="Q143" s="10">
        <f>(-0.1-$H143)/$G143</f>
        <v>188.66611529950995</v>
      </c>
      <c r="R143" s="48">
        <f>($J143-Q143)/$J143</f>
        <v>-1.1883831143282097E-2</v>
      </c>
      <c r="T143" s="10">
        <f>(-0.2-$H143)/$G143</f>
        <v>199.00988684371126</v>
      </c>
      <c r="U143" s="48">
        <f>($J143-T143)/$J143</f>
        <v>-6.7361176198069819E-2</v>
      </c>
      <c r="AE143"/>
      <c r="AG143"/>
      <c r="AH143"/>
      <c r="AJ143"/>
      <c r="AK143"/>
      <c r="AM143"/>
      <c r="AN143"/>
      <c r="AP143"/>
    </row>
    <row r="144" spans="1:42" x14ac:dyDescent="0.2">
      <c r="A144" s="1">
        <v>12</v>
      </c>
      <c r="B144" t="s">
        <v>134</v>
      </c>
      <c r="C144" t="s">
        <v>5</v>
      </c>
      <c r="D144" t="s">
        <v>9</v>
      </c>
      <c r="F144" s="5">
        <v>0.47</v>
      </c>
      <c r="G144" s="73">
        <v>-1.6151911380000002E-2</v>
      </c>
      <c r="H144" s="65">
        <v>3.0843470179999999</v>
      </c>
      <c r="I144" s="33">
        <f t="shared" si="239"/>
        <v>190.95863922452995</v>
      </c>
      <c r="J144" s="68">
        <v>204.0574852</v>
      </c>
      <c r="K144" s="48">
        <f t="shared" si="240"/>
        <v>6.4191940631982539E-2</v>
      </c>
      <c r="L144" s="44">
        <f t="shared" ref="L144:L149" si="241">12*I144/$E$143</f>
        <v>0.17422515311973044</v>
      </c>
      <c r="M144" s="42">
        <f>-1/(G144*$E$143)</f>
        <v>4.7072403576015314E-3</v>
      </c>
      <c r="Q144" s="10">
        <f t="shared" ref="Q144:Q146" si="242">(-0.1-$H144)/$G144</f>
        <v>197.14985694776638</v>
      </c>
      <c r="R144" s="48">
        <f t="shared" ref="R144:R146" si="243">($J144-Q144)/$J144</f>
        <v>3.3851383816983459E-2</v>
      </c>
      <c r="T144" s="10">
        <f t="shared" ref="T144:T146" si="244">(-0.2-$H144)/$G144</f>
        <v>203.34107467100279</v>
      </c>
      <c r="U144" s="48">
        <f t="shared" ref="U144:U146" si="245">($J144-T144)/$J144</f>
        <v>3.5108270019845152E-3</v>
      </c>
      <c r="AE144"/>
      <c r="AG144"/>
      <c r="AH144"/>
      <c r="AJ144"/>
      <c r="AK144"/>
      <c r="AM144"/>
      <c r="AN144"/>
      <c r="AP144"/>
    </row>
    <row r="145" spans="1:42" x14ac:dyDescent="0.2">
      <c r="A145" s="1">
        <v>12</v>
      </c>
      <c r="B145" t="s">
        <v>134</v>
      </c>
      <c r="C145" t="s">
        <v>8</v>
      </c>
      <c r="D145" t="s">
        <v>6</v>
      </c>
      <c r="F145" s="5">
        <v>0.28000000000000003</v>
      </c>
      <c r="G145" s="74">
        <v>-9.1419541130000007E-3</v>
      </c>
      <c r="H145" s="75">
        <v>1.6170896800000001</v>
      </c>
      <c r="I145" s="33">
        <f t="shared" si="239"/>
        <v>176.88665464864602</v>
      </c>
      <c r="J145" s="68">
        <v>186.45037057894737</v>
      </c>
      <c r="K145" s="48">
        <f t="shared" si="240"/>
        <v>5.1293627900041418E-2</v>
      </c>
      <c r="L145" s="44">
        <f t="shared" si="241"/>
        <v>0.1613862803806492</v>
      </c>
      <c r="M145" s="42">
        <f>-1/(G145*$E$143)</f>
        <v>8.316704302007193E-3</v>
      </c>
      <c r="Q145" s="10">
        <f t="shared" si="242"/>
        <v>187.82523504009629</v>
      </c>
      <c r="R145" s="48">
        <f t="shared" si="243"/>
        <v>-7.3738896676891702E-3</v>
      </c>
      <c r="T145" s="10">
        <f t="shared" si="244"/>
        <v>198.76381543154656</v>
      </c>
      <c r="U145" s="48">
        <f t="shared" si="245"/>
        <v>-6.6041407235419763E-2</v>
      </c>
      <c r="AE145"/>
      <c r="AG145"/>
      <c r="AH145"/>
      <c r="AJ145"/>
      <c r="AK145"/>
      <c r="AM145"/>
      <c r="AN145"/>
      <c r="AP145"/>
    </row>
    <row r="146" spans="1:42" x14ac:dyDescent="0.2">
      <c r="A146" s="1">
        <v>12</v>
      </c>
      <c r="B146" t="s">
        <v>134</v>
      </c>
      <c r="C146" t="s">
        <v>8</v>
      </c>
      <c r="D146" t="s">
        <v>9</v>
      </c>
      <c r="F146" s="5">
        <v>0.47</v>
      </c>
      <c r="G146">
        <v>-1.6151911380000002E-2</v>
      </c>
      <c r="H146" s="15">
        <v>3.0843470179999999</v>
      </c>
      <c r="I146" s="33">
        <f t="shared" si="239"/>
        <v>190.95863922452995</v>
      </c>
      <c r="J146" s="68">
        <v>204.0574852</v>
      </c>
      <c r="K146" s="48">
        <f t="shared" si="240"/>
        <v>6.4191940631982539E-2</v>
      </c>
      <c r="L146" s="44">
        <f t="shared" si="241"/>
        <v>0.17422515311973044</v>
      </c>
      <c r="M146" s="42">
        <f>-1/(G146*$E$143)</f>
        <v>4.7072403576015314E-3</v>
      </c>
      <c r="Q146" s="10">
        <f t="shared" si="242"/>
        <v>197.14985694776638</v>
      </c>
      <c r="R146" s="48">
        <f t="shared" si="243"/>
        <v>3.3851383816983459E-2</v>
      </c>
      <c r="T146" s="10">
        <f t="shared" si="244"/>
        <v>203.34107467100279</v>
      </c>
      <c r="U146" s="48">
        <f t="shared" si="245"/>
        <v>3.5108270019845152E-3</v>
      </c>
      <c r="W146" s="10"/>
      <c r="X146" s="48"/>
      <c r="AE146"/>
      <c r="AG146"/>
      <c r="AH146"/>
      <c r="AJ146"/>
      <c r="AK146"/>
      <c r="AM146"/>
      <c r="AN146"/>
      <c r="AP146"/>
    </row>
    <row r="147" spans="1:42" x14ac:dyDescent="0.2">
      <c r="A147" s="1">
        <v>12</v>
      </c>
      <c r="B147" t="s">
        <v>134</v>
      </c>
      <c r="C147" t="s">
        <v>62</v>
      </c>
      <c r="D147" t="s">
        <v>6</v>
      </c>
      <c r="F147" s="5">
        <f>(F143+F145)/2</f>
        <v>0.28000000000000003</v>
      </c>
      <c r="H147"/>
      <c r="I147" s="33">
        <f t="shared" ref="I147:K148" si="246">(I143+I145)/2</f>
        <v>177.60449920197732</v>
      </c>
      <c r="J147" s="61">
        <f t="shared" si="246"/>
        <v>186.45037057894737</v>
      </c>
      <c r="K147" s="48">
        <f t="shared" si="246"/>
        <v>4.7443570905773599E-2</v>
      </c>
      <c r="L147" s="44">
        <f t="shared" si="241"/>
        <v>0.16204122104072199</v>
      </c>
      <c r="M147" s="2">
        <f>(M143+M145)/2</f>
        <v>8.0905849555399922E-3</v>
      </c>
      <c r="Q147" s="10">
        <f t="shared" ref="Q147:R148" si="247">(Q143+Q145)/2</f>
        <v>188.24567516980312</v>
      </c>
      <c r="R147" s="48">
        <f t="shared" si="247"/>
        <v>-9.6288604054856342E-3</v>
      </c>
      <c r="T147" s="10">
        <f t="shared" ref="T147:U148" si="248">(T143+T145)/2</f>
        <v>198.88685113762892</v>
      </c>
      <c r="U147" s="48">
        <f t="shared" si="248"/>
        <v>-6.6701291716744798E-2</v>
      </c>
      <c r="AE147"/>
      <c r="AG147"/>
      <c r="AH147"/>
      <c r="AJ147"/>
      <c r="AK147"/>
      <c r="AM147"/>
      <c r="AN147"/>
      <c r="AP147"/>
    </row>
    <row r="148" spans="1:42" x14ac:dyDescent="0.2">
      <c r="A148" s="1">
        <v>12</v>
      </c>
      <c r="B148" t="s">
        <v>134</v>
      </c>
      <c r="C148" t="s">
        <v>62</v>
      </c>
      <c r="D148" t="s">
        <v>9</v>
      </c>
      <c r="F148" s="5">
        <f>(F144+F146)/2</f>
        <v>0.47</v>
      </c>
      <c r="H148"/>
      <c r="I148" s="33">
        <f t="shared" si="246"/>
        <v>190.95863922452995</v>
      </c>
      <c r="J148" s="61">
        <f t="shared" si="246"/>
        <v>204.0574852</v>
      </c>
      <c r="K148" s="48">
        <f>(K144+K146)/2</f>
        <v>6.4191940631982539E-2</v>
      </c>
      <c r="L148" s="44">
        <f t="shared" si="241"/>
        <v>0.17422515311973044</v>
      </c>
      <c r="M148" s="42">
        <f>(M144+M146)/2</f>
        <v>4.7072403576015314E-3</v>
      </c>
      <c r="Q148" s="10">
        <f t="shared" si="247"/>
        <v>197.14985694776638</v>
      </c>
      <c r="R148" s="48">
        <f>(R144+R146)/2</f>
        <v>3.3851383816983459E-2</v>
      </c>
      <c r="T148" s="10">
        <f t="shared" si="248"/>
        <v>203.34107467100279</v>
      </c>
      <c r="U148" s="48">
        <f>(U144+U146)/2</f>
        <v>3.5108270019845152E-3</v>
      </c>
      <c r="AE148"/>
      <c r="AG148"/>
      <c r="AH148"/>
      <c r="AJ148"/>
      <c r="AK148"/>
      <c r="AM148"/>
      <c r="AN148"/>
      <c r="AP148"/>
    </row>
    <row r="149" spans="1:42" x14ac:dyDescent="0.2">
      <c r="A149" s="1">
        <v>12</v>
      </c>
      <c r="B149" t="s">
        <v>134</v>
      </c>
      <c r="C149" t="s">
        <v>62</v>
      </c>
      <c r="D149" t="s">
        <v>63</v>
      </c>
      <c r="F149" s="5">
        <f>AVERAGE(F143:F146)</f>
        <v>0.375</v>
      </c>
      <c r="H149"/>
      <c r="I149" s="33">
        <f t="shared" ref="I149:K149" si="249">AVERAGE(I143:I146)</f>
        <v>184.28156921325362</v>
      </c>
      <c r="J149" s="61">
        <f t="shared" si="249"/>
        <v>195.25392788947369</v>
      </c>
      <c r="K149" s="48">
        <f t="shared" si="249"/>
        <v>5.5817755768878069E-2</v>
      </c>
      <c r="L149" s="44">
        <f t="shared" si="241"/>
        <v>0.1681331870802262</v>
      </c>
      <c r="M149" s="2">
        <f>AVERAGE(M143:M146)</f>
        <v>6.3989126565707627E-3</v>
      </c>
      <c r="Q149" s="10">
        <f t="shared" ref="Q149:R149" si="250">AVERAGE(Q143:Q146)</f>
        <v>192.69776605878477</v>
      </c>
      <c r="R149" s="48">
        <f t="shared" si="250"/>
        <v>1.2111261705748912E-2</v>
      </c>
      <c r="T149" s="10">
        <f t="shared" ref="T149:U149" si="251">AVERAGE(T143:T146)</f>
        <v>201.11396290431588</v>
      </c>
      <c r="U149" s="48">
        <f t="shared" si="251"/>
        <v>-3.159523235738014E-2</v>
      </c>
      <c r="AE149"/>
      <c r="AG149"/>
      <c r="AH149"/>
      <c r="AJ149"/>
      <c r="AK149"/>
      <c r="AM149"/>
      <c r="AN149"/>
      <c r="AP149"/>
    </row>
    <row r="151" spans="1:42" x14ac:dyDescent="0.2">
      <c r="A151" s="1">
        <v>13</v>
      </c>
      <c r="B151" t="s">
        <v>135</v>
      </c>
      <c r="D151" t="s">
        <v>6</v>
      </c>
      <c r="E151" s="60">
        <v>15350.711039</v>
      </c>
      <c r="F151" s="70" t="s">
        <v>10</v>
      </c>
      <c r="G151" t="s">
        <v>136</v>
      </c>
      <c r="I151" s="33"/>
      <c r="J151" s="61">
        <v>12.237809473684212</v>
      </c>
      <c r="K151" s="48"/>
      <c r="O151" s="1" t="s">
        <v>137</v>
      </c>
      <c r="Q151" s="10"/>
      <c r="R151" s="48"/>
      <c r="T151" s="10"/>
      <c r="U151" s="48"/>
      <c r="W151" s="10"/>
      <c r="X151" s="48"/>
      <c r="Z151" s="10"/>
      <c r="AA151" s="48"/>
      <c r="AC151" s="10"/>
      <c r="AD151" s="48"/>
      <c r="AE151"/>
      <c r="AG151"/>
      <c r="AH151"/>
      <c r="AJ151"/>
      <c r="AK151"/>
      <c r="AM151"/>
      <c r="AN151"/>
      <c r="AP151"/>
    </row>
    <row r="152" spans="1:42" x14ac:dyDescent="0.2">
      <c r="A152" s="1">
        <v>13</v>
      </c>
      <c r="B152" t="s">
        <v>135</v>
      </c>
      <c r="D152" t="s">
        <v>9</v>
      </c>
      <c r="F152" s="70" t="s">
        <v>10</v>
      </c>
      <c r="G152" t="s">
        <v>136</v>
      </c>
      <c r="I152" s="33"/>
      <c r="J152" s="61">
        <v>16.442638100000003</v>
      </c>
      <c r="K152" s="48"/>
      <c r="Q152" s="10"/>
      <c r="R152" s="48"/>
      <c r="T152" s="10"/>
      <c r="U152" s="48"/>
      <c r="W152" s="10"/>
      <c r="X152" s="48"/>
      <c r="Z152" s="10"/>
      <c r="AA152" s="48"/>
      <c r="AC152" s="10"/>
      <c r="AD152" s="48"/>
      <c r="AE152"/>
      <c r="AG152"/>
      <c r="AH152"/>
      <c r="AJ152"/>
      <c r="AK152"/>
      <c r="AM152"/>
      <c r="AN152"/>
      <c r="AP152"/>
    </row>
    <row r="154" spans="1:42" x14ac:dyDescent="0.2">
      <c r="A154" s="1">
        <v>14</v>
      </c>
      <c r="B154" t="s">
        <v>138</v>
      </c>
      <c r="D154" t="s">
        <v>6</v>
      </c>
      <c r="E154" s="60">
        <v>10942.839405000001</v>
      </c>
      <c r="F154" s="70" t="s">
        <v>10</v>
      </c>
      <c r="G154" t="s">
        <v>139</v>
      </c>
      <c r="I154" s="33"/>
      <c r="J154" s="61">
        <v>0</v>
      </c>
      <c r="K154" s="48"/>
      <c r="Q154" s="10"/>
      <c r="R154" s="48"/>
      <c r="T154" s="10"/>
      <c r="U154" s="48"/>
      <c r="W154" s="10"/>
      <c r="X154" s="48"/>
      <c r="Z154" s="10"/>
      <c r="AA154" s="48"/>
      <c r="AC154" s="10"/>
      <c r="AD154" s="48"/>
      <c r="AE154"/>
      <c r="AG154"/>
      <c r="AH154"/>
      <c r="AJ154"/>
      <c r="AK154"/>
      <c r="AM154"/>
      <c r="AN154"/>
      <c r="AP154"/>
    </row>
    <row r="155" spans="1:42" x14ac:dyDescent="0.2">
      <c r="A155" s="1">
        <v>14</v>
      </c>
      <c r="B155" t="s">
        <v>138</v>
      </c>
      <c r="D155" t="s">
        <v>9</v>
      </c>
      <c r="F155" s="70" t="s">
        <v>10</v>
      </c>
      <c r="G155" t="s">
        <v>139</v>
      </c>
      <c r="I155" s="33"/>
      <c r="J155" s="61">
        <v>0</v>
      </c>
      <c r="K155" s="48"/>
      <c r="Q155" s="10"/>
      <c r="R155" s="48"/>
      <c r="T155" s="10"/>
      <c r="U155" s="48"/>
      <c r="W155" s="10"/>
      <c r="X155" s="48"/>
      <c r="Z155" s="10"/>
      <c r="AA155" s="48"/>
      <c r="AC155" s="10"/>
      <c r="AD155" s="48"/>
      <c r="AE155"/>
      <c r="AG155"/>
      <c r="AH155"/>
      <c r="AJ155"/>
      <c r="AK155"/>
      <c r="AM155"/>
      <c r="AN155"/>
      <c r="AP155"/>
    </row>
    <row r="157" spans="1:42" x14ac:dyDescent="0.2">
      <c r="A157" s="1">
        <v>15</v>
      </c>
      <c r="B157" t="s">
        <v>140</v>
      </c>
      <c r="C157" t="s">
        <v>5</v>
      </c>
      <c r="D157" t="s">
        <v>6</v>
      </c>
      <c r="E157" s="60">
        <v>13928.897487</v>
      </c>
      <c r="F157" s="5">
        <v>0.25</v>
      </c>
      <c r="G157">
        <v>-1.1725335530000001E-3</v>
      </c>
      <c r="H157" s="15">
        <v>2.4186709240000002</v>
      </c>
      <c r="I157" s="33">
        <f t="shared" ref="I157:I160" si="252">-H157/G157</f>
        <v>2062.7733149398414</v>
      </c>
      <c r="J157" s="68">
        <v>2120.6776625789471</v>
      </c>
      <c r="K157" s="48">
        <f t="shared" ref="K157:K160" si="253">(J157-I157)/J157</f>
        <v>2.7304643539597846E-2</v>
      </c>
      <c r="L157" s="44">
        <f>12*I157/$E$157</f>
        <v>1.7771169471511021</v>
      </c>
      <c r="M157" s="42">
        <f>-1/(G157*$E$157)</f>
        <v>6.1229114494146239E-2</v>
      </c>
      <c r="Q157" s="10">
        <f>(-0.1-$H157)/$G157</f>
        <v>2148.058720840716</v>
      </c>
      <c r="R157" s="48">
        <f>($J157-Q157)/$J157</f>
        <v>-1.2911466341598985E-2</v>
      </c>
      <c r="T157" s="10">
        <f>(-0.2-$H157)/$G157</f>
        <v>2233.344126741591</v>
      </c>
      <c r="U157" s="48">
        <f>($J157-T157)/$J157</f>
        <v>-5.3127576222796027E-2</v>
      </c>
      <c r="W157" s="10">
        <f>(-0.3-$H157)/$G157</f>
        <v>2318.6295326424656</v>
      </c>
      <c r="X157" s="48">
        <f>($J157-W157)/$J157</f>
        <v>-9.3343686103992865E-2</v>
      </c>
      <c r="AE157"/>
      <c r="AG157"/>
      <c r="AH157"/>
      <c r="AJ157"/>
      <c r="AK157"/>
      <c r="AM157"/>
      <c r="AN157"/>
      <c r="AP157"/>
    </row>
    <row r="158" spans="1:42" x14ac:dyDescent="0.2">
      <c r="A158" s="1">
        <v>15</v>
      </c>
      <c r="B158" t="s">
        <v>140</v>
      </c>
      <c r="C158" t="s">
        <v>5</v>
      </c>
      <c r="D158" t="s">
        <v>9</v>
      </c>
      <c r="F158" s="62">
        <v>0.34</v>
      </c>
      <c r="G158">
        <v>-1.575912185E-3</v>
      </c>
      <c r="H158" s="15">
        <v>3.3683616519999999</v>
      </c>
      <c r="I158" s="33">
        <f t="shared" si="252"/>
        <v>2137.4044087361376</v>
      </c>
      <c r="J158" s="68">
        <v>2342.0477913000004</v>
      </c>
      <c r="K158" s="48">
        <f t="shared" si="253"/>
        <v>8.7377970391574036E-2</v>
      </c>
      <c r="L158" s="44">
        <f t="shared" ref="L158:L163" si="254">12*I158/$E$157</f>
        <v>1.8414129997562276</v>
      </c>
      <c r="M158" s="42">
        <f>-1/(G158*$E$157)</f>
        <v>4.5556593729151919E-2</v>
      </c>
      <c r="Q158" s="10">
        <f t="shared" ref="Q158:Q160" si="255">(-0.1-$H158)/$G158</f>
        <v>2200.8597211271644</v>
      </c>
      <c r="R158" s="48">
        <f t="shared" ref="R158:R160" si="256">($J158-Q158)/$J158</f>
        <v>6.0284026097719691E-2</v>
      </c>
      <c r="T158" s="10">
        <f t="shared" ref="T158:T160" si="257">(-0.2-$H158)/$G158</f>
        <v>2264.3150335181908</v>
      </c>
      <c r="U158" s="48">
        <f t="shared" ref="U158:U160" si="258">($J158-T158)/$J158</f>
        <v>3.3190081803865526E-2</v>
      </c>
      <c r="W158" s="10">
        <f t="shared" ref="W158:W160" si="259">(-0.3-$H158)/$G158</f>
        <v>2327.7703459092168</v>
      </c>
      <c r="X158" s="48">
        <f t="shared" ref="X158:X160" si="260">($J158-W158)/$J158</f>
        <v>6.0961375100115648E-3</v>
      </c>
      <c r="AE158"/>
      <c r="AG158"/>
      <c r="AH158"/>
      <c r="AJ158"/>
      <c r="AK158"/>
      <c r="AM158"/>
      <c r="AN158"/>
      <c r="AP158"/>
    </row>
    <row r="159" spans="1:42" x14ac:dyDescent="0.2">
      <c r="A159" s="1">
        <v>15</v>
      </c>
      <c r="B159" t="s">
        <v>140</v>
      </c>
      <c r="C159" t="s">
        <v>8</v>
      </c>
      <c r="D159" t="s">
        <v>6</v>
      </c>
      <c r="F159" s="5">
        <v>0.25</v>
      </c>
      <c r="G159">
        <v>-9.363511693E-4</v>
      </c>
      <c r="H159" s="15">
        <v>1.925945746</v>
      </c>
      <c r="I159" s="33">
        <f t="shared" si="252"/>
        <v>2056.8626484866827</v>
      </c>
      <c r="J159" s="68">
        <v>2120.6776625789471</v>
      </c>
      <c r="K159" s="48">
        <f t="shared" si="253"/>
        <v>3.0091802831864238E-2</v>
      </c>
      <c r="L159" s="44">
        <f t="shared" si="254"/>
        <v>1.7720247998721015</v>
      </c>
      <c r="M159" s="42">
        <f>-1/(G159*$E$157)</f>
        <v>7.6673360934163673E-2</v>
      </c>
      <c r="Q159" s="10">
        <f t="shared" si="255"/>
        <v>2163.660186930254</v>
      </c>
      <c r="R159" s="48">
        <f t="shared" si="256"/>
        <v>-2.0268296832549285E-2</v>
      </c>
      <c r="T159" s="10">
        <f t="shared" si="257"/>
        <v>2270.4577253738257</v>
      </c>
      <c r="U159" s="48">
        <f t="shared" si="258"/>
        <v>-7.0628396496963022E-2</v>
      </c>
      <c r="W159" s="10">
        <f t="shared" si="259"/>
        <v>2377.255263817397</v>
      </c>
      <c r="X159" s="48">
        <f t="shared" si="260"/>
        <v>-0.12098849616137654</v>
      </c>
      <c r="AE159"/>
      <c r="AG159"/>
      <c r="AH159"/>
      <c r="AJ159"/>
      <c r="AK159"/>
      <c r="AM159"/>
      <c r="AN159"/>
      <c r="AP159"/>
    </row>
    <row r="160" spans="1:42" x14ac:dyDescent="0.2">
      <c r="A160" s="1">
        <v>15</v>
      </c>
      <c r="B160" t="s">
        <v>140</v>
      </c>
      <c r="C160" t="s">
        <v>8</v>
      </c>
      <c r="D160" t="s">
        <v>9</v>
      </c>
      <c r="F160" s="62">
        <v>0.37</v>
      </c>
      <c r="G160">
        <v>-1.35118683E-3</v>
      </c>
      <c r="H160" s="15">
        <v>2.9013106309999999</v>
      </c>
      <c r="I160" s="33">
        <f t="shared" si="252"/>
        <v>2147.231283330374</v>
      </c>
      <c r="J160" s="68">
        <v>2342.0477913000004</v>
      </c>
      <c r="K160" s="48">
        <f t="shared" si="253"/>
        <v>8.3182123222809906E-2</v>
      </c>
      <c r="L160" s="44">
        <f t="shared" si="254"/>
        <v>1.8498790319917937</v>
      </c>
      <c r="M160" s="42">
        <f>-1/(G160*$E$157)</f>
        <v>5.3133430233970748E-2</v>
      </c>
      <c r="Q160" s="10">
        <f t="shared" si="255"/>
        <v>2221.2402936165386</v>
      </c>
      <c r="R160" s="48">
        <f t="shared" si="256"/>
        <v>5.1581995095157832E-2</v>
      </c>
      <c r="T160" s="10">
        <f t="shared" si="257"/>
        <v>2295.2493039027031</v>
      </c>
      <c r="U160" s="48">
        <f t="shared" si="258"/>
        <v>1.9981866967505767E-2</v>
      </c>
      <c r="W160" s="10">
        <f t="shared" si="259"/>
        <v>2369.2583141888672</v>
      </c>
      <c r="X160" s="48">
        <f t="shared" si="260"/>
        <v>-1.1618261160146104E-2</v>
      </c>
      <c r="AE160"/>
      <c r="AG160"/>
      <c r="AH160"/>
      <c r="AJ160"/>
      <c r="AK160"/>
      <c r="AM160"/>
      <c r="AN160"/>
      <c r="AP160"/>
    </row>
    <row r="161" spans="1:42" x14ac:dyDescent="0.2">
      <c r="A161" s="1">
        <v>15</v>
      </c>
      <c r="B161" t="s">
        <v>140</v>
      </c>
      <c r="C161" t="s">
        <v>62</v>
      </c>
      <c r="D161" t="s">
        <v>6</v>
      </c>
      <c r="F161" s="5">
        <f>(F157+F159)/2</f>
        <v>0.25</v>
      </c>
      <c r="H161"/>
      <c r="I161" s="33">
        <f t="shared" ref="I161:K162" si="261">(I157+I159)/2</f>
        <v>2059.8179817132623</v>
      </c>
      <c r="J161" s="61">
        <f t="shared" si="261"/>
        <v>2120.6776625789471</v>
      </c>
      <c r="K161" s="48">
        <f t="shared" si="261"/>
        <v>2.8698223185731044E-2</v>
      </c>
      <c r="L161" s="44">
        <f t="shared" si="254"/>
        <v>1.7745708735116019</v>
      </c>
      <c r="M161" s="2">
        <f>(M157+M159)/2</f>
        <v>6.8951237714154956E-2</v>
      </c>
      <c r="Q161" s="10">
        <f t="shared" ref="Q161:R162" si="262">(Q157+Q159)/2</f>
        <v>2155.859453885485</v>
      </c>
      <c r="R161" s="48">
        <f t="shared" si="262"/>
        <v>-1.6589881587074133E-2</v>
      </c>
      <c r="T161" s="10">
        <f t="shared" ref="T161:U162" si="263">(T157+T159)/2</f>
        <v>2251.9009260577086</v>
      </c>
      <c r="U161" s="48">
        <f t="shared" si="263"/>
        <v>-6.1877986359879525E-2</v>
      </c>
      <c r="W161" s="10">
        <f t="shared" ref="W161:X162" si="264">(W157+W159)/2</f>
        <v>2347.9423982299313</v>
      </c>
      <c r="X161" s="48">
        <f t="shared" si="264"/>
        <v>-0.1071660911326847</v>
      </c>
      <c r="AE161"/>
      <c r="AG161"/>
      <c r="AH161"/>
      <c r="AJ161"/>
      <c r="AK161"/>
      <c r="AM161"/>
      <c r="AN161"/>
      <c r="AP161"/>
    </row>
    <row r="162" spans="1:42" x14ac:dyDescent="0.2">
      <c r="A162" s="1">
        <v>15</v>
      </c>
      <c r="B162" t="s">
        <v>140</v>
      </c>
      <c r="C162" t="s">
        <v>62</v>
      </c>
      <c r="D162" t="s">
        <v>9</v>
      </c>
      <c r="F162" s="62">
        <f>(F158+F160)/2</f>
        <v>0.35499999999999998</v>
      </c>
      <c r="H162"/>
      <c r="I162" s="33">
        <f t="shared" si="261"/>
        <v>2142.3178460332556</v>
      </c>
      <c r="J162" s="61">
        <f t="shared" si="261"/>
        <v>2342.0477913000004</v>
      </c>
      <c r="K162" s="48">
        <f>(K158+K160)/2</f>
        <v>8.5280046807191978E-2</v>
      </c>
      <c r="L162" s="44">
        <f t="shared" si="254"/>
        <v>1.8456460158740104</v>
      </c>
      <c r="M162" s="42">
        <f>(M158+M160)/2</f>
        <v>4.9345011981561333E-2</v>
      </c>
      <c r="Q162" s="10">
        <f t="shared" si="262"/>
        <v>2211.0500073718513</v>
      </c>
      <c r="R162" s="48">
        <f>(R158+R160)/2</f>
        <v>5.5933010596438765E-2</v>
      </c>
      <c r="T162" s="10">
        <f t="shared" si="263"/>
        <v>2279.782168710447</v>
      </c>
      <c r="U162" s="48">
        <f>(U158+U160)/2</f>
        <v>2.6585974385685648E-2</v>
      </c>
      <c r="W162" s="10">
        <f t="shared" si="264"/>
        <v>2348.5143300490417</v>
      </c>
      <c r="X162" s="48">
        <f>(X158+X160)/2</f>
        <v>-2.7610618250672697E-3</v>
      </c>
      <c r="AE162"/>
      <c r="AG162"/>
      <c r="AH162"/>
      <c r="AJ162"/>
      <c r="AK162"/>
      <c r="AM162"/>
      <c r="AN162"/>
      <c r="AP162"/>
    </row>
    <row r="163" spans="1:42" x14ac:dyDescent="0.2">
      <c r="A163" s="1">
        <v>15</v>
      </c>
      <c r="B163" t="s">
        <v>140</v>
      </c>
      <c r="C163" t="s">
        <v>62</v>
      </c>
      <c r="D163" t="s">
        <v>63</v>
      </c>
      <c r="F163" s="5">
        <f>AVERAGE(F157:F160)</f>
        <v>0.30249999999999999</v>
      </c>
      <c r="H163"/>
      <c r="I163" s="33">
        <f t="shared" ref="I163:K163" si="265">AVERAGE(I157:I160)</f>
        <v>2101.0679138732589</v>
      </c>
      <c r="J163" s="61">
        <f t="shared" si="265"/>
        <v>2231.3627269394738</v>
      </c>
      <c r="K163" s="48">
        <f t="shared" si="265"/>
        <v>5.6989134996461507E-2</v>
      </c>
      <c r="L163" s="44">
        <f t="shared" si="254"/>
        <v>1.8101084446928062</v>
      </c>
      <c r="M163" s="2">
        <f>AVERAGE(M157:M160)</f>
        <v>5.9148124847858148E-2</v>
      </c>
      <c r="Q163" s="10">
        <f t="shared" ref="Q163:R163" si="266">AVERAGE(Q157:Q160)</f>
        <v>2183.4547306286681</v>
      </c>
      <c r="R163" s="48">
        <f t="shared" si="266"/>
        <v>1.9671564504682312E-2</v>
      </c>
      <c r="T163" s="10">
        <f t="shared" ref="T163:U163" si="267">AVERAGE(T157:T160)</f>
        <v>2265.8415473840778</v>
      </c>
      <c r="U163" s="48">
        <f t="shared" si="267"/>
        <v>-1.7646005987096938E-2</v>
      </c>
      <c r="W163" s="10">
        <f t="shared" ref="W163:X163" si="268">AVERAGE(W157:W160)</f>
        <v>2348.228364139487</v>
      </c>
      <c r="X163" s="48">
        <f t="shared" si="268"/>
        <v>-5.4963576478875988E-2</v>
      </c>
      <c r="AE163"/>
      <c r="AG163"/>
      <c r="AH163"/>
      <c r="AJ163"/>
      <c r="AK163"/>
      <c r="AM163"/>
      <c r="AN163"/>
      <c r="AP163"/>
    </row>
    <row r="164" spans="1:42" x14ac:dyDescent="0.2">
      <c r="H164"/>
      <c r="I164" s="33"/>
      <c r="K164" s="48"/>
      <c r="Q164" s="10"/>
      <c r="R164" s="48"/>
      <c r="T164" s="10"/>
      <c r="U164" s="48"/>
      <c r="W164" s="10"/>
      <c r="X164" s="48"/>
      <c r="AE164"/>
      <c r="AG164"/>
      <c r="AH164"/>
      <c r="AJ164"/>
      <c r="AK164"/>
      <c r="AM164"/>
      <c r="AN164"/>
      <c r="AP164"/>
    </row>
    <row r="165" spans="1:42" x14ac:dyDescent="0.2">
      <c r="A165" s="1">
        <v>15</v>
      </c>
      <c r="B165" t="s">
        <v>141</v>
      </c>
      <c r="C165" t="s">
        <v>5</v>
      </c>
      <c r="D165" t="s">
        <v>6</v>
      </c>
      <c r="E165" s="60">
        <v>13928.897487</v>
      </c>
      <c r="F165" s="5">
        <v>0.38</v>
      </c>
      <c r="G165">
        <v>-1.558435476E-3</v>
      </c>
      <c r="H165">
        <v>3.1288269899999999</v>
      </c>
      <c r="I165" s="33">
        <f t="shared" ref="I165:I168" si="269">-H165/G165</f>
        <v>2007.6718209923501</v>
      </c>
      <c r="J165" s="10">
        <v>2074.9876938333337</v>
      </c>
      <c r="K165" s="48">
        <f t="shared" ref="K165:K168" si="270">(J165-I165)/J165</f>
        <v>3.2441576902378692E-2</v>
      </c>
      <c r="L165" s="44">
        <f>12*I165/$E$165</f>
        <v>1.7296460020897992</v>
      </c>
      <c r="M165" s="42">
        <f>-1/(G165*$E$165)</f>
        <v>4.6067477460879552E-2</v>
      </c>
      <c r="Q165" s="10">
        <f>(-0.1-$H165)/$G165</f>
        <v>2071.8387380960776</v>
      </c>
      <c r="R165" s="48">
        <f>($J165-Q165)/$J165</f>
        <v>1.5175780302767439E-3</v>
      </c>
      <c r="T165" s="10">
        <f>(-0.2-$H165)/$G165</f>
        <v>2136.005655199805</v>
      </c>
      <c r="U165" s="48">
        <f>($J165-T165)/$J165</f>
        <v>-2.9406420841825202E-2</v>
      </c>
      <c r="W165" s="10">
        <f>(-0.3-$H165)/$G165</f>
        <v>2200.1725723035324</v>
      </c>
      <c r="X165" s="48">
        <f>($J165-W165)/$J165</f>
        <v>-6.033041971392715E-2</v>
      </c>
      <c r="AE165"/>
      <c r="AG165"/>
      <c r="AH165"/>
      <c r="AJ165"/>
      <c r="AK165"/>
      <c r="AM165"/>
      <c r="AN165"/>
      <c r="AP165"/>
    </row>
    <row r="166" spans="1:42" x14ac:dyDescent="0.2">
      <c r="A166" s="1">
        <v>15</v>
      </c>
      <c r="B166" t="s">
        <v>141</v>
      </c>
      <c r="C166" t="s">
        <v>5</v>
      </c>
      <c r="D166" t="s">
        <v>9</v>
      </c>
      <c r="F166" s="5">
        <v>0.66</v>
      </c>
      <c r="G166">
        <v>-2.355767752E-3</v>
      </c>
      <c r="H166">
        <v>4.9234670410000003</v>
      </c>
      <c r="I166" s="33">
        <f t="shared" si="269"/>
        <v>2089.9628313614849</v>
      </c>
      <c r="J166" s="61">
        <v>2275.264534777778</v>
      </c>
      <c r="K166" s="48">
        <f t="shared" si="270"/>
        <v>8.1441828228730015E-2</v>
      </c>
      <c r="L166" s="44">
        <f t="shared" ref="L166:L171" si="271">12*I166/$E$165</f>
        <v>1.8005412129527734</v>
      </c>
      <c r="M166" s="42">
        <f>-1/(G166*$E$165)</f>
        <v>3.0475496196055024E-2</v>
      </c>
      <c r="Q166" s="10">
        <f t="shared" ref="Q166:Q168" si="272">(-0.1-$H166)/$G166</f>
        <v>2132.4118375995158</v>
      </c>
      <c r="R166" s="48">
        <f t="shared" ref="R166:R168" si="273">($J166-Q166)/$J166</f>
        <v>6.2785093774695683E-2</v>
      </c>
      <c r="T166" s="10">
        <f t="shared" ref="T166:T168" si="274">(-0.2-$H166)/$G166</f>
        <v>2174.8608438375468</v>
      </c>
      <c r="U166" s="48">
        <f t="shared" ref="U166:U168" si="275">($J166-T166)/$J166</f>
        <v>4.4128359320661351E-2</v>
      </c>
      <c r="W166" s="10">
        <f t="shared" ref="W166:W168" si="276">(-0.3-$H166)/$G166</f>
        <v>2217.3098500755773</v>
      </c>
      <c r="X166" s="48">
        <f t="shared" ref="X166:X168" si="277">($J166-W166)/$J166</f>
        <v>2.5471624866627223E-2</v>
      </c>
      <c r="AE166"/>
      <c r="AG166"/>
      <c r="AH166"/>
      <c r="AJ166"/>
      <c r="AK166"/>
      <c r="AM166"/>
      <c r="AN166"/>
      <c r="AP166"/>
    </row>
    <row r="167" spans="1:42" x14ac:dyDescent="0.2">
      <c r="A167" s="1">
        <v>15</v>
      </c>
      <c r="B167" t="s">
        <v>141</v>
      </c>
      <c r="C167" t="s">
        <v>8</v>
      </c>
      <c r="D167" t="s">
        <v>6</v>
      </c>
      <c r="F167" s="5">
        <v>0.36</v>
      </c>
      <c r="G167">
        <v>-1.217554015E-3</v>
      </c>
      <c r="H167">
        <v>2.443429321</v>
      </c>
      <c r="I167" s="33">
        <f t="shared" si="269"/>
        <v>2006.8344327212458</v>
      </c>
      <c r="J167" s="61">
        <v>2074.9876938333337</v>
      </c>
      <c r="K167" s="48">
        <f t="shared" si="270"/>
        <v>3.2845139908363262E-2</v>
      </c>
      <c r="L167" s="44">
        <f t="shared" si="271"/>
        <v>1.72892457677508</v>
      </c>
      <c r="M167" s="42">
        <f>-1/(G167*$E$165)</f>
        <v>5.8965097466222138E-2</v>
      </c>
      <c r="Q167" s="10">
        <f t="shared" si="272"/>
        <v>2088.9663125130428</v>
      </c>
      <c r="R167" s="48">
        <f t="shared" si="273"/>
        <v>-6.7367236544352864E-3</v>
      </c>
      <c r="T167" s="10">
        <f t="shared" si="274"/>
        <v>2171.0981923048403</v>
      </c>
      <c r="U167" s="48">
        <f t="shared" si="275"/>
        <v>-4.6318587217234052E-2</v>
      </c>
      <c r="W167" s="10">
        <f t="shared" si="276"/>
        <v>2253.2300720966368</v>
      </c>
      <c r="X167" s="48">
        <f t="shared" si="277"/>
        <v>-8.5900450780032389E-2</v>
      </c>
      <c r="AE167"/>
      <c r="AG167"/>
      <c r="AH167"/>
      <c r="AJ167"/>
      <c r="AK167"/>
      <c r="AM167"/>
      <c r="AN167"/>
      <c r="AP167"/>
    </row>
    <row r="168" spans="1:42" x14ac:dyDescent="0.2">
      <c r="A168" s="1">
        <v>15</v>
      </c>
      <c r="B168" t="s">
        <v>141</v>
      </c>
      <c r="C168" t="s">
        <v>8</v>
      </c>
      <c r="D168" t="s">
        <v>9</v>
      </c>
      <c r="F168" s="5">
        <v>0.63</v>
      </c>
      <c r="G168">
        <v>-1.917745699E-3</v>
      </c>
      <c r="H168">
        <v>4.0310823320000004</v>
      </c>
      <c r="I168" s="33">
        <f t="shared" si="269"/>
        <v>2101.9900261551834</v>
      </c>
      <c r="J168" s="61">
        <v>2275.264534777778</v>
      </c>
      <c r="K168" s="48">
        <f t="shared" si="270"/>
        <v>7.615576385693458E-2</v>
      </c>
      <c r="L168" s="44">
        <f t="shared" si="271"/>
        <v>1.8109028612927864</v>
      </c>
      <c r="M168" s="42">
        <f>-1/(G168*$E$165)</f>
        <v>3.7436241521647699E-2</v>
      </c>
      <c r="Q168" s="10">
        <f t="shared" si="272"/>
        <v>2154.1345832005436</v>
      </c>
      <c r="R168" s="48">
        <f t="shared" si="273"/>
        <v>5.3237744326316304E-2</v>
      </c>
      <c r="T168" s="10">
        <f t="shared" si="274"/>
        <v>2206.2791402459043</v>
      </c>
      <c r="U168" s="48">
        <f t="shared" si="275"/>
        <v>3.031972479569783E-2</v>
      </c>
      <c r="W168" s="10">
        <f t="shared" si="276"/>
        <v>2258.4236972912645</v>
      </c>
      <c r="X168" s="48">
        <f t="shared" si="277"/>
        <v>7.4017052650795553E-3</v>
      </c>
      <c r="AE168"/>
      <c r="AG168"/>
      <c r="AH168"/>
      <c r="AJ168"/>
      <c r="AK168"/>
      <c r="AM168"/>
      <c r="AN168"/>
      <c r="AP168"/>
    </row>
    <row r="169" spans="1:42" x14ac:dyDescent="0.2">
      <c r="A169" s="1">
        <v>15</v>
      </c>
      <c r="B169" t="s">
        <v>141</v>
      </c>
      <c r="C169" t="s">
        <v>62</v>
      </c>
      <c r="D169" t="s">
        <v>6</v>
      </c>
      <c r="F169" s="5">
        <f>(F165+F167)/2</f>
        <v>0.37</v>
      </c>
      <c r="H169"/>
      <c r="I169" s="33">
        <f t="shared" ref="I169:K170" si="278">(I165+I167)/2</f>
        <v>2007.253126856798</v>
      </c>
      <c r="J169" s="61">
        <f t="shared" si="278"/>
        <v>2074.9876938333337</v>
      </c>
      <c r="K169" s="48">
        <f t="shared" si="278"/>
        <v>3.2643358405370977E-2</v>
      </c>
      <c r="L169" s="44">
        <f t="shared" si="271"/>
        <v>1.7292852894324395</v>
      </c>
      <c r="M169" s="2">
        <f>(M165+M167)/2</f>
        <v>5.2516287463550845E-2</v>
      </c>
      <c r="Q169" s="10">
        <f t="shared" ref="Q169:R170" si="279">(Q165+Q167)/2</f>
        <v>2080.4025253045602</v>
      </c>
      <c r="R169" s="48">
        <f t="shared" si="279"/>
        <v>-2.6095728120792711E-3</v>
      </c>
      <c r="T169" s="10">
        <f t="shared" ref="T169:U170" si="280">(T165+T167)/2</f>
        <v>2153.5519237523226</v>
      </c>
      <c r="U169" s="48">
        <f t="shared" si="280"/>
        <v>-3.7862504029529627E-2</v>
      </c>
      <c r="W169" s="10">
        <f t="shared" ref="W169:X170" si="281">(W165+W167)/2</f>
        <v>2226.7013222000846</v>
      </c>
      <c r="X169" s="48">
        <f t="shared" si="281"/>
        <v>-7.3115435246979776E-2</v>
      </c>
    </row>
    <row r="170" spans="1:42" x14ac:dyDescent="0.2">
      <c r="A170" s="1">
        <v>15</v>
      </c>
      <c r="B170" t="s">
        <v>141</v>
      </c>
      <c r="C170" t="s">
        <v>62</v>
      </c>
      <c r="D170" t="s">
        <v>9</v>
      </c>
      <c r="F170" s="5">
        <f>(F166+F168)/2</f>
        <v>0.64500000000000002</v>
      </c>
      <c r="H170"/>
      <c r="I170" s="33">
        <f t="shared" si="278"/>
        <v>2095.9764287583339</v>
      </c>
      <c r="J170" s="61">
        <f t="shared" si="278"/>
        <v>2275.264534777778</v>
      </c>
      <c r="K170" s="48">
        <f>(K166+K168)/2</f>
        <v>7.8798796042832298E-2</v>
      </c>
      <c r="L170" s="44">
        <f t="shared" si="271"/>
        <v>1.8057220371227796</v>
      </c>
      <c r="M170" s="42">
        <f>(M166+M168)/2</f>
        <v>3.3955868858851365E-2</v>
      </c>
      <c r="Q170" s="10">
        <f t="shared" si="279"/>
        <v>2143.2732104000297</v>
      </c>
      <c r="R170" s="48">
        <f>(R166+R168)/2</f>
        <v>5.8011419050505997E-2</v>
      </c>
      <c r="T170" s="10">
        <f t="shared" si="280"/>
        <v>2190.5699920417255</v>
      </c>
      <c r="U170" s="48">
        <f>(U166+U168)/2</f>
        <v>3.7224042058179592E-2</v>
      </c>
      <c r="W170" s="10">
        <f t="shared" si="281"/>
        <v>2237.8667736834209</v>
      </c>
      <c r="X170" s="48">
        <f>(X166+X168)/2</f>
        <v>1.6436665065853388E-2</v>
      </c>
    </row>
    <row r="171" spans="1:42" x14ac:dyDescent="0.2">
      <c r="A171" s="1">
        <v>15</v>
      </c>
      <c r="B171" t="s">
        <v>141</v>
      </c>
      <c r="C171" t="s">
        <v>62</v>
      </c>
      <c r="D171" t="s">
        <v>63</v>
      </c>
      <c r="F171" s="5">
        <f>AVERAGE(F165:F168)</f>
        <v>0.50749999999999995</v>
      </c>
      <c r="H171"/>
      <c r="I171" s="33">
        <f t="shared" ref="I171:K171" si="282">AVERAGE(I165:I168)</f>
        <v>2051.614777807566</v>
      </c>
      <c r="J171" s="61">
        <f t="shared" si="282"/>
        <v>2175.1261143055558</v>
      </c>
      <c r="K171" s="48">
        <f t="shared" si="282"/>
        <v>5.5721077224101634E-2</v>
      </c>
      <c r="L171" s="44">
        <f t="shared" si="271"/>
        <v>1.7675036632776095</v>
      </c>
      <c r="M171" s="2">
        <f>AVERAGE(M165:M168)</f>
        <v>4.3236078161201105E-2</v>
      </c>
      <c r="Q171" s="10">
        <f t="shared" ref="Q171:R171" si="283">AVERAGE(Q165:Q168)</f>
        <v>2111.8378678522949</v>
      </c>
      <c r="R171" s="48">
        <f t="shared" si="283"/>
        <v>2.7700923119213364E-2</v>
      </c>
      <c r="T171" s="10">
        <f t="shared" ref="T171:U171" si="284">AVERAGE(T165:T168)</f>
        <v>2172.0609578970243</v>
      </c>
      <c r="U171" s="48">
        <f t="shared" si="284"/>
        <v>-3.1923098567501838E-4</v>
      </c>
      <c r="W171" s="10">
        <f t="shared" ref="W171:X171" si="285">AVERAGE(W165:W168)</f>
        <v>2232.2840479417528</v>
      </c>
      <c r="X171" s="48">
        <f t="shared" si="285"/>
        <v>-2.8339385090563191E-2</v>
      </c>
    </row>
    <row r="172" spans="1:42" x14ac:dyDescent="0.2">
      <c r="H172"/>
      <c r="I172" s="33"/>
      <c r="K172" s="48"/>
      <c r="M172" s="2"/>
      <c r="Q172" s="10"/>
      <c r="R172" s="48"/>
      <c r="T172" s="10"/>
      <c r="U172" s="48"/>
      <c r="W172" s="10"/>
      <c r="X172" s="48"/>
    </row>
    <row r="173" spans="1:42" x14ac:dyDescent="0.2">
      <c r="A173" s="1">
        <v>15</v>
      </c>
      <c r="B173" t="s">
        <v>142</v>
      </c>
      <c r="C173" t="s">
        <v>5</v>
      </c>
      <c r="D173" t="s">
        <v>6</v>
      </c>
      <c r="E173" s="60">
        <v>13928.897487</v>
      </c>
      <c r="F173" s="5">
        <v>0.38</v>
      </c>
      <c r="G173">
        <v>-2.4415293569999999E-3</v>
      </c>
      <c r="H173">
        <v>5.109988875</v>
      </c>
      <c r="I173" s="33">
        <f t="shared" ref="I173:I176" si="286">-H173/G173</f>
        <v>2092.9459071828805</v>
      </c>
      <c r="J173" s="61">
        <v>2120.754210526316</v>
      </c>
      <c r="K173" s="48">
        <f t="shared" ref="K173:K176" si="287">(J173-I173)/J173</f>
        <v>1.31124593342357E-2</v>
      </c>
      <c r="L173" s="44">
        <f>12*I173/$E$173</f>
        <v>1.8031111873452303</v>
      </c>
      <c r="M173" s="42">
        <f>-1/(G173*$E$173)</f>
        <v>2.9405008364544148E-2</v>
      </c>
      <c r="Q173" s="10">
        <f>(-0.1-$H173)/$G173</f>
        <v>2133.9038418942919</v>
      </c>
      <c r="R173" s="48">
        <f>($J173-Q173)/$J173</f>
        <v>-6.2004504353724592E-3</v>
      </c>
      <c r="T173" s="10">
        <f>(-0.2-$H173)/$G173</f>
        <v>2174.8617766057032</v>
      </c>
      <c r="U173" s="48">
        <f>($J173-T173)/$J173</f>
        <v>-2.5513360204980618E-2</v>
      </c>
      <c r="W173" s="10">
        <f>(-0.3-$H173)/$G173</f>
        <v>2215.8197113171145</v>
      </c>
      <c r="X173" s="48">
        <f>($J173-W173)/$J173</f>
        <v>-4.482626997458878E-2</v>
      </c>
    </row>
    <row r="174" spans="1:42" x14ac:dyDescent="0.2">
      <c r="A174" s="1">
        <v>15</v>
      </c>
      <c r="B174" t="s">
        <v>142</v>
      </c>
      <c r="C174" t="s">
        <v>5</v>
      </c>
      <c r="D174" t="s">
        <v>9</v>
      </c>
      <c r="F174" s="5">
        <v>0.61</v>
      </c>
      <c r="G174">
        <v>-3.3153349500000002E-3</v>
      </c>
      <c r="H174">
        <v>7.4426543120000002</v>
      </c>
      <c r="I174" s="33">
        <f t="shared" si="286"/>
        <v>2244.9177607227889</v>
      </c>
      <c r="J174" s="61">
        <v>2342.1930000000002</v>
      </c>
      <c r="K174" s="48">
        <f t="shared" si="287"/>
        <v>4.1531692425522279E-2</v>
      </c>
      <c r="L174" s="44">
        <f t="shared" ref="L174:L176" si="288">12*I174/$E$173</f>
        <v>1.9340377193396647</v>
      </c>
      <c r="M174" s="42">
        <f>-1/(G174*$E$173)</f>
        <v>2.1654883216208693E-2</v>
      </c>
      <c r="Q174" s="10">
        <f t="shared" ref="Q174:Q176" si="289">(-0.1-$H174)/$G174</f>
        <v>2275.0806255639418</v>
      </c>
      <c r="R174" s="48">
        <f t="shared" ref="R174:R176" si="290">($J174-Q174)/$J174</f>
        <v>2.8653648284346512E-2</v>
      </c>
      <c r="T174" s="10">
        <f t="shared" ref="T174:T176" si="291">(-0.2-$H174)/$G174</f>
        <v>2305.2434904050947</v>
      </c>
      <c r="U174" s="48">
        <f t="shared" ref="U174:U176" si="292">($J174-T174)/$J174</f>
        <v>1.5775604143170745E-2</v>
      </c>
      <c r="W174" s="10">
        <f t="shared" ref="W174:W176" si="293">(-0.3-$H174)/$G174</f>
        <v>2335.4063552462471</v>
      </c>
      <c r="X174" s="48">
        <f t="shared" ref="X174:X176" si="294">($J174-W174)/$J174</f>
        <v>2.8975600019951727E-3</v>
      </c>
    </row>
    <row r="175" spans="1:42" x14ac:dyDescent="0.2">
      <c r="A175" s="1">
        <v>15</v>
      </c>
      <c r="B175" t="s">
        <v>142</v>
      </c>
      <c r="C175" t="s">
        <v>8</v>
      </c>
      <c r="D175" t="s">
        <v>6</v>
      </c>
      <c r="F175" s="5">
        <v>0.37</v>
      </c>
      <c r="G175">
        <v>-1.9176152250000001E-3</v>
      </c>
      <c r="H175">
        <v>4.0070373000000004</v>
      </c>
      <c r="I175" s="33">
        <f t="shared" si="286"/>
        <v>2089.5940164430017</v>
      </c>
      <c r="J175" s="61">
        <v>2120.754210526316</v>
      </c>
      <c r="K175" s="48">
        <f t="shared" si="287"/>
        <v>1.4692977587242965E-2</v>
      </c>
      <c r="L175" s="44">
        <f t="shared" si="288"/>
        <v>1.8002234721534083</v>
      </c>
      <c r="M175" s="42">
        <f>-1/(G175*$E$173)</f>
        <v>3.7438788672980568E-2</v>
      </c>
      <c r="Q175" s="10">
        <f t="shared" si="289"/>
        <v>2141.7421213893417</v>
      </c>
      <c r="R175" s="48">
        <f t="shared" si="290"/>
        <v>-9.8964372009036662E-3</v>
      </c>
      <c r="T175" s="10">
        <f t="shared" si="291"/>
        <v>2193.8902263356822</v>
      </c>
      <c r="U175" s="48">
        <f t="shared" si="292"/>
        <v>-3.4485851989050513E-2</v>
      </c>
      <c r="W175" s="10">
        <f t="shared" si="293"/>
        <v>2246.0383312820222</v>
      </c>
      <c r="X175" s="48">
        <f t="shared" si="294"/>
        <v>-5.9075266777197141E-2</v>
      </c>
    </row>
    <row r="176" spans="1:42" x14ac:dyDescent="0.2">
      <c r="A176" s="1">
        <v>15</v>
      </c>
      <c r="B176" t="s">
        <v>142</v>
      </c>
      <c r="C176" t="s">
        <v>8</v>
      </c>
      <c r="D176" t="s">
        <v>9</v>
      </c>
      <c r="F176" s="5">
        <v>0.65</v>
      </c>
      <c r="G176">
        <v>-2.7840953389999998E-3</v>
      </c>
      <c r="H176">
        <v>6.2576551150000004</v>
      </c>
      <c r="I176" s="33">
        <f t="shared" si="286"/>
        <v>2247.6439751691996</v>
      </c>
      <c r="J176" s="61">
        <v>2342.1930000000002</v>
      </c>
      <c r="K176" s="48">
        <f t="shared" si="287"/>
        <v>4.0367734354427913E-2</v>
      </c>
      <c r="L176" s="44">
        <f t="shared" si="288"/>
        <v>1.9363864029585556</v>
      </c>
      <c r="M176" s="42">
        <f>-1/(G176*$E$173)</f>
        <v>2.5786901101832238E-2</v>
      </c>
      <c r="Q176" s="10">
        <f t="shared" si="289"/>
        <v>2283.5622853646823</v>
      </c>
      <c r="R176" s="48">
        <f t="shared" si="290"/>
        <v>2.5032401102435993E-2</v>
      </c>
      <c r="T176" s="10">
        <f t="shared" si="291"/>
        <v>2319.4805955601655</v>
      </c>
      <c r="U176" s="48">
        <f t="shared" si="292"/>
        <v>9.697067850443877E-3</v>
      </c>
      <c r="W176" s="10">
        <f t="shared" si="293"/>
        <v>2355.3989057556482</v>
      </c>
      <c r="X176" s="48">
        <f t="shared" si="294"/>
        <v>-5.6382654015480439E-3</v>
      </c>
    </row>
    <row r="177" spans="1:42" x14ac:dyDescent="0.2">
      <c r="A177" s="1">
        <v>15</v>
      </c>
      <c r="B177" t="s">
        <v>142</v>
      </c>
      <c r="C177" t="s">
        <v>62</v>
      </c>
      <c r="D177" t="s">
        <v>6</v>
      </c>
      <c r="F177" s="5">
        <f>(F173+F175)/2</f>
        <v>0.375</v>
      </c>
      <c r="H177"/>
      <c r="I177" s="33">
        <f t="shared" ref="I177:K178" si="295">(I173+I175)/2</f>
        <v>2091.2699618129409</v>
      </c>
      <c r="J177" s="61">
        <f t="shared" si="295"/>
        <v>2120.754210526316</v>
      </c>
      <c r="K177" s="48">
        <f t="shared" si="295"/>
        <v>1.3902718460739334E-2</v>
      </c>
      <c r="L177" s="44">
        <f t="shared" ref="L177:L179" si="296">12*I177/$E$165</f>
        <v>1.8016673297493191</v>
      </c>
      <c r="M177" s="2">
        <f>(M173+M175)/2</f>
        <v>3.3421898518762358E-2</v>
      </c>
      <c r="Q177" s="10">
        <f t="shared" ref="Q177:R178" si="297">(Q173+Q175)/2</f>
        <v>2137.822981641817</v>
      </c>
      <c r="R177" s="48">
        <f t="shared" si="297"/>
        <v>-8.0484438181380631E-3</v>
      </c>
      <c r="T177" s="10">
        <f t="shared" ref="T177:U178" si="298">(T173+T175)/2</f>
        <v>2184.3760014706927</v>
      </c>
      <c r="U177" s="48">
        <f t="shared" si="298"/>
        <v>-2.9999606097015567E-2</v>
      </c>
      <c r="W177" s="10">
        <f t="shared" ref="W177:X178" si="299">(W173+W175)/2</f>
        <v>2230.9290212995684</v>
      </c>
      <c r="X177" s="48">
        <f t="shared" si="299"/>
        <v>-5.1950768375892964E-2</v>
      </c>
    </row>
    <row r="178" spans="1:42" x14ac:dyDescent="0.2">
      <c r="A178" s="1">
        <v>15</v>
      </c>
      <c r="B178" t="s">
        <v>142</v>
      </c>
      <c r="C178" t="s">
        <v>62</v>
      </c>
      <c r="D178" t="s">
        <v>9</v>
      </c>
      <c r="F178" s="5">
        <f>(F174+F176)/2</f>
        <v>0.63</v>
      </c>
      <c r="H178"/>
      <c r="I178" s="33">
        <f t="shared" si="295"/>
        <v>2246.280867945994</v>
      </c>
      <c r="J178" s="61">
        <f t="shared" si="295"/>
        <v>2342.1930000000002</v>
      </c>
      <c r="K178" s="48">
        <f>(K174+K176)/2</f>
        <v>4.0949713389975093E-2</v>
      </c>
      <c r="L178" s="44">
        <f t="shared" si="296"/>
        <v>1.9352120611491099</v>
      </c>
      <c r="M178" s="42">
        <f>(M174+M176)/2</f>
        <v>2.3720892159020464E-2</v>
      </c>
      <c r="Q178" s="10">
        <f t="shared" si="297"/>
        <v>2279.3214554643118</v>
      </c>
      <c r="R178" s="48">
        <f>(R174+R176)/2</f>
        <v>2.6843024693391254E-2</v>
      </c>
      <c r="T178" s="10">
        <f t="shared" si="298"/>
        <v>2312.3620429826301</v>
      </c>
      <c r="U178" s="48">
        <f>(U174+U176)/2</f>
        <v>1.2736335996807312E-2</v>
      </c>
      <c r="W178" s="10">
        <f t="shared" si="299"/>
        <v>2345.4026305009475</v>
      </c>
      <c r="X178" s="48">
        <f>(X174+X176)/2</f>
        <v>-1.3703526997764356E-3</v>
      </c>
    </row>
    <row r="179" spans="1:42" x14ac:dyDescent="0.2">
      <c r="A179" s="1">
        <v>15</v>
      </c>
      <c r="B179" t="s">
        <v>142</v>
      </c>
      <c r="C179" t="s">
        <v>62</v>
      </c>
      <c r="D179" t="s">
        <v>63</v>
      </c>
      <c r="F179" s="5">
        <f>AVERAGE(F173:F176)</f>
        <v>0.50249999999999995</v>
      </c>
      <c r="H179"/>
      <c r="I179" s="33">
        <f t="shared" ref="I179:K179" si="300">AVERAGE(I173:I176)</f>
        <v>2168.7754148794675</v>
      </c>
      <c r="J179" s="61">
        <f t="shared" si="300"/>
        <v>2231.4736052631579</v>
      </c>
      <c r="K179" s="48">
        <f t="shared" si="300"/>
        <v>2.7426215925357218E-2</v>
      </c>
      <c r="L179" s="44">
        <f t="shared" si="296"/>
        <v>1.8684396954492144</v>
      </c>
      <c r="M179" s="2">
        <f>AVERAGE(M173:M176)</f>
        <v>2.8571395338891414E-2</v>
      </c>
      <c r="Q179" s="10">
        <f t="shared" ref="Q179:R179" si="301">AVERAGE(Q173:Q176)</f>
        <v>2208.5722185530644</v>
      </c>
      <c r="R179" s="48">
        <f t="shared" si="301"/>
        <v>9.3972904376265938E-3</v>
      </c>
      <c r="T179" s="10">
        <f t="shared" ref="T179:U179" si="302">AVERAGE(T173:T176)</f>
        <v>2248.3690222266614</v>
      </c>
      <c r="U179" s="48">
        <f t="shared" si="302"/>
        <v>-8.6316350501041261E-3</v>
      </c>
      <c r="W179" s="10">
        <f t="shared" ref="W179:X179" si="303">AVERAGE(W173:W176)</f>
        <v>2288.1658259002579</v>
      </c>
      <c r="X179" s="48">
        <f t="shared" si="303"/>
        <v>-2.66605605378347E-2</v>
      </c>
    </row>
    <row r="181" spans="1:42" x14ac:dyDescent="0.2">
      <c r="A181" s="1">
        <v>16</v>
      </c>
      <c r="B181" s="4" t="s">
        <v>143</v>
      </c>
      <c r="C181" t="s">
        <v>5</v>
      </c>
      <c r="D181" t="s">
        <v>6</v>
      </c>
      <c r="E181" s="60">
        <v>14026.276755999999</v>
      </c>
      <c r="F181" s="44">
        <v>0.71</v>
      </c>
      <c r="G181">
        <v>-6.9249408520000004E-4</v>
      </c>
      <c r="H181" s="15">
        <v>1.192549697</v>
      </c>
      <c r="I181" s="33">
        <f t="shared" ref="I181:I184" si="304">-H181/G181</f>
        <v>1722.1081341880029</v>
      </c>
      <c r="J181" s="68">
        <v>1907.5552812631581</v>
      </c>
      <c r="K181" s="48">
        <f t="shared" ref="K181:K184" si="305">(J181-I181)/J181</f>
        <v>9.7217181015249315E-2</v>
      </c>
      <c r="L181" s="44">
        <f>12*I181/$E$181</f>
        <v>1.4733273818667574</v>
      </c>
      <c r="M181" s="42">
        <f>-1/(G181*$E$181)</f>
        <v>0.10295359776711241</v>
      </c>
      <c r="Q181" s="10">
        <f>(-0.1-$H181)/$G181</f>
        <v>1866.5136997187453</v>
      </c>
      <c r="R181" s="48">
        <f>($J181-Q181)/$J181</f>
        <v>2.1515277668511707E-2</v>
      </c>
      <c r="T181" s="10">
        <f>(-0.2-$H181)/$G181</f>
        <v>2010.9192652494874</v>
      </c>
      <c r="U181" s="48">
        <f>($J181-T181)/$J181</f>
        <v>-5.4186625678225665E-2</v>
      </c>
      <c r="W181" s="10">
        <f>(-0.3-$H181)/$G181</f>
        <v>2155.3248307802296</v>
      </c>
      <c r="X181" s="48">
        <f>($J181-W181)/$J181</f>
        <v>-0.12988852902496317</v>
      </c>
      <c r="Z181" s="10"/>
      <c r="AA181" s="48"/>
      <c r="AC181" s="10"/>
      <c r="AD181" s="48"/>
      <c r="AF181" s="10"/>
      <c r="AG181" s="48"/>
      <c r="AI181" s="10"/>
      <c r="AJ181" s="48"/>
      <c r="AL181" s="10"/>
      <c r="AM181" s="48"/>
      <c r="AO181" s="10"/>
      <c r="AP181" s="48"/>
    </row>
    <row r="182" spans="1:42" x14ac:dyDescent="0.2">
      <c r="A182" s="1">
        <v>16</v>
      </c>
      <c r="B182" s="4" t="s">
        <v>143</v>
      </c>
      <c r="C182" t="s">
        <v>5</v>
      </c>
      <c r="D182" t="s">
        <v>9</v>
      </c>
      <c r="E182" s="67"/>
      <c r="F182" s="5">
        <v>0.74</v>
      </c>
      <c r="G182">
        <v>-8.5412438210000002E-4</v>
      </c>
      <c r="H182" s="15">
        <v>1.657832212</v>
      </c>
      <c r="I182" s="33">
        <f t="shared" si="304"/>
        <v>1940.972821691329</v>
      </c>
      <c r="J182" s="68">
        <v>2207.9130998000001</v>
      </c>
      <c r="K182" s="48">
        <f t="shared" si="305"/>
        <v>0.12090162340757493</v>
      </c>
      <c r="L182" s="44">
        <f t="shared" ref="L182:L187" si="306">12*I182/$E$157</f>
        <v>1.6721835940019183</v>
      </c>
      <c r="M182" s="42">
        <f>-1/(G182*$E$181)</f>
        <v>8.3471165321959112E-2</v>
      </c>
      <c r="Q182" s="10">
        <f t="shared" ref="Q182:Q184" si="307">(-0.1-$H182)/$G182</f>
        <v>2058.051788286492</v>
      </c>
      <c r="R182" s="48">
        <f t="shared" ref="R182:R184" si="308">($J182-Q182)/$J182</f>
        <v>6.7874642134730309E-2</v>
      </c>
      <c r="T182" s="10">
        <f t="shared" ref="T182:T184" si="309">(-0.2-$H182)/$G182</f>
        <v>2175.1307548816549</v>
      </c>
      <c r="U182" s="48">
        <f t="shared" ref="U182:U184" si="310">($J182-T182)/$J182</f>
        <v>1.4847660861885697E-2</v>
      </c>
      <c r="W182" s="10">
        <f t="shared" ref="W182:W184" si="311">(-0.3-$H182)/$G182</f>
        <v>2292.2097214768178</v>
      </c>
      <c r="X182" s="48">
        <f t="shared" ref="X182:X184" si="312">($J182-W182)/$J182</f>
        <v>-3.8179320410958922E-2</v>
      </c>
      <c r="Z182" s="10"/>
      <c r="AA182" s="48"/>
      <c r="AC182" s="10"/>
      <c r="AD182" s="48"/>
      <c r="AF182" s="10"/>
      <c r="AG182" s="48"/>
      <c r="AI182" s="10"/>
      <c r="AJ182" s="48"/>
      <c r="AL182" s="10"/>
      <c r="AM182" s="48"/>
      <c r="AO182" s="10"/>
      <c r="AP182" s="48"/>
    </row>
    <row r="183" spans="1:42" x14ac:dyDescent="0.2">
      <c r="A183" s="1">
        <v>16</v>
      </c>
      <c r="B183" s="4" t="s">
        <v>143</v>
      </c>
      <c r="C183" t="s">
        <v>8</v>
      </c>
      <c r="D183" t="s">
        <v>6</v>
      </c>
      <c r="E183" s="67"/>
      <c r="F183" s="44">
        <v>0.63</v>
      </c>
      <c r="G183">
        <v>-6.2692028189999997E-4</v>
      </c>
      <c r="H183" s="15">
        <v>1.0422739889999999</v>
      </c>
      <c r="I183" s="33">
        <f t="shared" si="304"/>
        <v>1662.5303393298943</v>
      </c>
      <c r="J183" s="68">
        <v>1907.5552812631581</v>
      </c>
      <c r="K183" s="48">
        <f t="shared" si="305"/>
        <v>0.12844972008937611</v>
      </c>
      <c r="L183" s="44">
        <f t="shared" si="306"/>
        <v>1.4323003016267895</v>
      </c>
      <c r="M183" s="42">
        <f>-1/(G183*$E$181)</f>
        <v>0.11372220609566672</v>
      </c>
      <c r="Q183" s="10">
        <f t="shared" si="307"/>
        <v>1822.0402529299636</v>
      </c>
      <c r="R183" s="48">
        <f t="shared" si="308"/>
        <v>4.4829646182818678E-2</v>
      </c>
      <c r="T183" s="10">
        <f t="shared" si="309"/>
        <v>1981.5501665300326</v>
      </c>
      <c r="U183" s="48">
        <f t="shared" si="310"/>
        <v>-3.8790427723738634E-2</v>
      </c>
      <c r="W183" s="10">
        <f t="shared" si="311"/>
        <v>2141.0600801301016</v>
      </c>
      <c r="X183" s="48">
        <f t="shared" si="312"/>
        <v>-0.12241050163029596</v>
      </c>
      <c r="Z183" s="10"/>
      <c r="AA183" s="48"/>
      <c r="AC183" s="10"/>
      <c r="AD183" s="48"/>
      <c r="AF183" s="10"/>
      <c r="AG183" s="48"/>
      <c r="AI183" s="10"/>
      <c r="AJ183" s="48"/>
      <c r="AL183" s="10"/>
      <c r="AM183" s="48"/>
      <c r="AO183" s="10"/>
      <c r="AP183" s="48"/>
    </row>
    <row r="184" spans="1:42" x14ac:dyDescent="0.2">
      <c r="A184" s="1">
        <v>16</v>
      </c>
      <c r="B184" s="4" t="s">
        <v>143</v>
      </c>
      <c r="C184" t="s">
        <v>8</v>
      </c>
      <c r="D184" t="s">
        <v>9</v>
      </c>
      <c r="E184" s="67"/>
      <c r="F184" s="5">
        <v>0.73</v>
      </c>
      <c r="G184">
        <v>-8.5945301349999999E-4</v>
      </c>
      <c r="H184" s="15">
        <v>1.659728367</v>
      </c>
      <c r="I184" s="33">
        <f t="shared" si="304"/>
        <v>1931.1449735233257</v>
      </c>
      <c r="J184" s="68">
        <v>2207.9130998000001</v>
      </c>
      <c r="K184" s="48">
        <f t="shared" si="305"/>
        <v>0.12535281678511032</v>
      </c>
      <c r="L184" s="44">
        <f t="shared" si="306"/>
        <v>1.6637167230147416</v>
      </c>
      <c r="M184" s="42">
        <f>-1/(G184*$E$181)</f>
        <v>8.2953641890727139E-2</v>
      </c>
      <c r="Q184" s="10">
        <f t="shared" si="307"/>
        <v>2047.4980474310712</v>
      </c>
      <c r="R184" s="48">
        <f t="shared" si="308"/>
        <v>7.265460419771945E-2</v>
      </c>
      <c r="T184" s="10">
        <f t="shared" si="309"/>
        <v>2163.8511213388165</v>
      </c>
      <c r="U184" s="48">
        <f t="shared" si="310"/>
        <v>1.9956391610328708E-2</v>
      </c>
      <c r="W184" s="10">
        <f t="shared" si="311"/>
        <v>2280.204195246562</v>
      </c>
      <c r="X184" s="48">
        <f t="shared" si="312"/>
        <v>-3.2741820977062144E-2</v>
      </c>
      <c r="Z184" s="10"/>
      <c r="AA184" s="48"/>
      <c r="AC184" s="10"/>
      <c r="AD184" s="48"/>
      <c r="AF184" s="10"/>
      <c r="AG184" s="48"/>
      <c r="AI184" s="10"/>
      <c r="AJ184" s="48"/>
      <c r="AL184" s="10"/>
      <c r="AM184" s="48"/>
      <c r="AO184" s="10"/>
      <c r="AP184" s="48"/>
    </row>
    <row r="185" spans="1:42" x14ac:dyDescent="0.2">
      <c r="A185" s="1">
        <v>16</v>
      </c>
      <c r="B185" s="4" t="s">
        <v>143</v>
      </c>
      <c r="C185" t="s">
        <v>62</v>
      </c>
      <c r="D185" t="s">
        <v>6</v>
      </c>
      <c r="E185" s="67"/>
      <c r="F185" s="5">
        <f>(F181+F183)/2</f>
        <v>0.66999999999999993</v>
      </c>
      <c r="H185"/>
      <c r="I185" s="33">
        <f t="shared" ref="I185:K186" si="313">(I181+I183)/2</f>
        <v>1692.3192367589486</v>
      </c>
      <c r="J185" s="61">
        <f t="shared" si="313"/>
        <v>1907.5552812631581</v>
      </c>
      <c r="K185" s="48">
        <f t="shared" si="313"/>
        <v>0.11283345055231271</v>
      </c>
      <c r="L185" s="44">
        <f t="shared" si="306"/>
        <v>1.4579639817193653</v>
      </c>
      <c r="M185" s="2">
        <f>(M181+M183)/2</f>
        <v>0.10833790193138956</v>
      </c>
      <c r="Q185" s="10">
        <f t="shared" ref="Q185:R186" si="314">(Q181+Q183)/2</f>
        <v>1844.2769763243546</v>
      </c>
      <c r="R185" s="48">
        <f t="shared" si="314"/>
        <v>3.3172461925665191E-2</v>
      </c>
      <c r="T185" s="10">
        <f t="shared" ref="T185:U186" si="315">(T181+T183)/2</f>
        <v>1996.2347158897601</v>
      </c>
      <c r="U185" s="48">
        <f t="shared" si="315"/>
        <v>-4.648852670098215E-2</v>
      </c>
      <c r="W185" s="10">
        <f t="shared" ref="W185:X186" si="316">(W181+W183)/2</f>
        <v>2148.1924554551656</v>
      </c>
      <c r="X185" s="48">
        <f t="shared" si="316"/>
        <v>-0.12614951532762958</v>
      </c>
      <c r="Z185" s="10"/>
      <c r="AA185" s="48"/>
      <c r="AC185" s="10"/>
      <c r="AD185" s="48"/>
      <c r="AF185" s="10"/>
      <c r="AG185" s="48"/>
      <c r="AI185" s="10"/>
      <c r="AJ185" s="48"/>
      <c r="AL185" s="10"/>
      <c r="AM185" s="48"/>
      <c r="AO185" s="10"/>
      <c r="AP185" s="48"/>
    </row>
    <row r="186" spans="1:42" x14ac:dyDescent="0.2">
      <c r="A186" s="1">
        <v>16</v>
      </c>
      <c r="B186" s="4" t="s">
        <v>143</v>
      </c>
      <c r="C186" t="s">
        <v>62</v>
      </c>
      <c r="D186" t="s">
        <v>9</v>
      </c>
      <c r="E186" s="67"/>
      <c r="F186" s="5">
        <f>(F182+F184)/2</f>
        <v>0.73499999999999999</v>
      </c>
      <c r="H186"/>
      <c r="I186" s="33">
        <f t="shared" si="313"/>
        <v>1936.0588976073273</v>
      </c>
      <c r="J186" s="61">
        <f t="shared" si="313"/>
        <v>2207.9130998000001</v>
      </c>
      <c r="K186" s="48">
        <f>(K182+K184)/2</f>
        <v>0.12312722009634262</v>
      </c>
      <c r="L186" s="44">
        <f t="shared" si="306"/>
        <v>1.6679501585083298</v>
      </c>
      <c r="M186" s="42">
        <f>(M182+M184)/2</f>
        <v>8.3212403606343133E-2</v>
      </c>
      <c r="Q186" s="10">
        <f t="shared" si="314"/>
        <v>2052.7749178587815</v>
      </c>
      <c r="R186" s="48">
        <f>(R182+R184)/2</f>
        <v>7.0264623166224879E-2</v>
      </c>
      <c r="T186" s="10">
        <f t="shared" si="315"/>
        <v>2169.4909381102357</v>
      </c>
      <c r="U186" s="48">
        <f>(U182+U184)/2</f>
        <v>1.7402026236107204E-2</v>
      </c>
      <c r="W186" s="10">
        <f t="shared" si="316"/>
        <v>2286.2069583616899</v>
      </c>
      <c r="X186" s="48">
        <f>(X182+X184)/2</f>
        <v>-3.5460570694010533E-2</v>
      </c>
      <c r="Z186" s="10"/>
      <c r="AA186" s="48"/>
      <c r="AC186" s="10"/>
      <c r="AD186" s="48"/>
      <c r="AF186" s="10"/>
      <c r="AG186" s="48"/>
      <c r="AI186" s="10"/>
      <c r="AJ186" s="48"/>
      <c r="AL186" s="10"/>
      <c r="AM186" s="48"/>
      <c r="AO186" s="10"/>
      <c r="AP186" s="48"/>
    </row>
    <row r="187" spans="1:42" x14ac:dyDescent="0.2">
      <c r="A187" s="1">
        <v>16</v>
      </c>
      <c r="B187" s="4" t="s">
        <v>143</v>
      </c>
      <c r="C187" t="s">
        <v>62</v>
      </c>
      <c r="D187" t="s">
        <v>63</v>
      </c>
      <c r="E187" s="67"/>
      <c r="F187" s="5">
        <f>AVERAGE(F181:F184)</f>
        <v>0.70250000000000001</v>
      </c>
      <c r="H187"/>
      <c r="I187" s="33">
        <f t="shared" ref="I187:K187" si="317">AVERAGE(I181:I184)</f>
        <v>1814.1890671831379</v>
      </c>
      <c r="J187" s="61">
        <f t="shared" si="317"/>
        <v>2057.7341905315789</v>
      </c>
      <c r="K187" s="48">
        <f t="shared" si="317"/>
        <v>0.11798033532432767</v>
      </c>
      <c r="L187" s="44">
        <f t="shared" si="306"/>
        <v>1.5629570701138475</v>
      </c>
      <c r="M187" s="2">
        <f>AVERAGE(M181:M184)</f>
        <v>9.5775152768866348E-2</v>
      </c>
      <c r="Q187" s="10">
        <f t="shared" ref="Q187:R187" si="318">AVERAGE(Q181:Q184)</f>
        <v>1948.525947091568</v>
      </c>
      <c r="R187" s="48">
        <f t="shared" si="318"/>
        <v>5.1718542545945032E-2</v>
      </c>
      <c r="T187" s="10">
        <f t="shared" ref="T187:U187" si="319">AVERAGE(T181:T184)</f>
        <v>2082.8628269999981</v>
      </c>
      <c r="U187" s="48">
        <f t="shared" si="319"/>
        <v>-1.4543250232437476E-2</v>
      </c>
      <c r="W187" s="10">
        <f t="shared" ref="W187:X187" si="320">AVERAGE(W181:W184)</f>
        <v>2217.1997069084277</v>
      </c>
      <c r="X187" s="48">
        <f t="shared" si="320"/>
        <v>-8.0805043010820046E-2</v>
      </c>
      <c r="Z187" s="10"/>
      <c r="AA187" s="48"/>
      <c r="AC187" s="10"/>
      <c r="AD187" s="48"/>
      <c r="AF187" s="10"/>
      <c r="AG187" s="48"/>
      <c r="AI187" s="10"/>
      <c r="AJ187" s="48"/>
      <c r="AL187" s="10"/>
      <c r="AM187" s="48"/>
      <c r="AO187" s="10"/>
      <c r="AP187" s="48"/>
    </row>
    <row r="188" spans="1:42" x14ac:dyDescent="0.2">
      <c r="B188" s="4"/>
      <c r="E188" s="67"/>
      <c r="H188"/>
      <c r="I188" s="33"/>
      <c r="K188" s="48"/>
    </row>
    <row r="189" spans="1:42" x14ac:dyDescent="0.2">
      <c r="A189" s="1">
        <v>17</v>
      </c>
      <c r="B189" s="4" t="s">
        <v>144</v>
      </c>
      <c r="C189" t="s">
        <v>5</v>
      </c>
      <c r="D189" t="s">
        <v>6</v>
      </c>
      <c r="E189" s="60">
        <v>14410.592882000001</v>
      </c>
      <c r="F189" s="5">
        <v>0.26</v>
      </c>
      <c r="G189">
        <v>-6.0988162700000004E-4</v>
      </c>
      <c r="H189">
        <v>1.3376415749999999</v>
      </c>
      <c r="I189" s="33">
        <f t="shared" ref="I189:I192" si="321">-H189/G189</f>
        <v>2193.2806560837744</v>
      </c>
      <c r="J189" s="68">
        <v>2646.3452786315793</v>
      </c>
      <c r="K189" s="48">
        <f t="shared" ref="K189:K192" si="322">(J189-I189)/J189</f>
        <v>0.17120389625879956</v>
      </c>
      <c r="L189" s="44">
        <f>12*I189/$E$189</f>
        <v>1.8263903566299702</v>
      </c>
      <c r="M189" s="42">
        <f>-1/(G189*$E$189)</f>
        <v>0.11378174783916302</v>
      </c>
      <c r="Q189" s="10">
        <f>(-0.1-$H189)/$G189</f>
        <v>2357.2469006350307</v>
      </c>
      <c r="R189" s="48">
        <f>($J189-Q189)/$J189</f>
        <v>0.10924439087028012</v>
      </c>
      <c r="T189" s="10">
        <f>(-0.2-$H189)/$G189</f>
        <v>2521.2131451862865</v>
      </c>
      <c r="U189" s="48">
        <f>($J189-T189)/$J189</f>
        <v>4.7284885481760859E-2</v>
      </c>
      <c r="W189" s="10">
        <f>(-0.3-$H189)/$G189</f>
        <v>2685.1793897375433</v>
      </c>
      <c r="X189" s="48">
        <f>($J189-W189)/$J189</f>
        <v>-1.4674619906758743E-2</v>
      </c>
      <c r="Z189" s="10"/>
      <c r="AA189" s="48"/>
      <c r="AC189" s="10"/>
      <c r="AD189" s="48"/>
      <c r="AF189" s="10"/>
      <c r="AG189" s="48"/>
      <c r="AI189" s="10"/>
      <c r="AJ189" s="48"/>
      <c r="AL189" s="10"/>
      <c r="AM189" s="48"/>
      <c r="AO189" s="10"/>
      <c r="AP189" s="48"/>
    </row>
    <row r="190" spans="1:42" x14ac:dyDescent="0.2">
      <c r="A190" s="1">
        <v>17</v>
      </c>
      <c r="B190" s="4" t="s">
        <v>144</v>
      </c>
      <c r="C190" t="s">
        <v>5</v>
      </c>
      <c r="D190" t="s">
        <v>9</v>
      </c>
      <c r="E190" s="67"/>
      <c r="F190" s="5">
        <v>0.67</v>
      </c>
      <c r="G190">
        <v>-1.5725326099999999E-3</v>
      </c>
      <c r="H190" s="15">
        <v>4.6954008610000004</v>
      </c>
      <c r="I190" s="33">
        <f t="shared" si="321"/>
        <v>2985.88457316634</v>
      </c>
      <c r="J190" s="68">
        <v>3168.2900109000002</v>
      </c>
      <c r="K190" s="48">
        <f t="shared" si="322"/>
        <v>5.7572203651219782E-2</v>
      </c>
      <c r="L190" s="44">
        <f t="shared" ref="L190:L195" si="323">12*I190/$E$157</f>
        <v>2.5723941834906316</v>
      </c>
      <c r="M190" s="42">
        <f>-1/(G190*$E$189)</f>
        <v>4.4128431457489771E-2</v>
      </c>
      <c r="Q190" s="10">
        <f t="shared" ref="Q190:Q192" si="324">(-0.1-$H190)/$G190</f>
        <v>3049.4762591918525</v>
      </c>
      <c r="R190" s="48">
        <f t="shared" ref="R190:R192" si="325">($J190-Q190)/$J190</f>
        <v>3.7500907839682546E-2</v>
      </c>
      <c r="T190" s="10">
        <f t="shared" ref="T190:T192" si="326">(-0.2-$H190)/$G190</f>
        <v>3113.0679452173654</v>
      </c>
      <c r="U190" s="48">
        <f t="shared" ref="U190:U192" si="327">($J190-T190)/$J190</f>
        <v>1.7429612028145164E-2</v>
      </c>
      <c r="W190" s="10">
        <f t="shared" ref="W190:W192" si="328">(-0.3-$H190)/$G190</f>
        <v>3176.6596312428778</v>
      </c>
      <c r="X190" s="48">
        <f t="shared" ref="X190:X192" si="329">($J190-W190)/$J190</f>
        <v>-2.6416837833920727E-3</v>
      </c>
      <c r="Z190" s="10"/>
      <c r="AA190" s="48"/>
      <c r="AC190" s="10"/>
      <c r="AD190" s="48"/>
      <c r="AF190" s="10"/>
      <c r="AG190" s="48"/>
      <c r="AI190" s="10"/>
      <c r="AJ190" s="48"/>
      <c r="AL190" s="10"/>
      <c r="AM190" s="48"/>
      <c r="AO190" s="10"/>
      <c r="AP190" s="48"/>
    </row>
    <row r="191" spans="1:42" x14ac:dyDescent="0.2">
      <c r="A191" s="1">
        <v>17</v>
      </c>
      <c r="B191" s="4" t="s">
        <v>144</v>
      </c>
      <c r="C191" t="s">
        <v>8</v>
      </c>
      <c r="D191" t="s">
        <v>6</v>
      </c>
      <c r="E191" s="67"/>
      <c r="F191" s="5">
        <v>0.3</v>
      </c>
      <c r="G191">
        <v>-6.4892817870000001E-4</v>
      </c>
      <c r="H191">
        <v>1.4880606009999999</v>
      </c>
      <c r="I191" s="33">
        <f t="shared" si="321"/>
        <v>2293.1052308146591</v>
      </c>
      <c r="J191" s="68">
        <v>2646.3452786315793</v>
      </c>
      <c r="K191" s="48">
        <f t="shared" si="322"/>
        <v>0.1334822219417944</v>
      </c>
      <c r="L191" s="44">
        <f t="shared" si="323"/>
        <v>1.9755521063643469</v>
      </c>
      <c r="M191" s="42">
        <f>-1/(G191*$E$189)</f>
        <v>0.1069354048302672</v>
      </c>
      <c r="Q191" s="10">
        <f t="shared" si="324"/>
        <v>2447.2054891827429</v>
      </c>
      <c r="R191" s="48">
        <f t="shared" si="325"/>
        <v>7.5250871855924731E-2</v>
      </c>
      <c r="T191" s="10">
        <f t="shared" si="326"/>
        <v>2601.3057475508267</v>
      </c>
      <c r="U191" s="48">
        <f t="shared" si="327"/>
        <v>1.7019521770055054E-2</v>
      </c>
      <c r="W191" s="10">
        <f t="shared" si="328"/>
        <v>2755.4060059189105</v>
      </c>
      <c r="X191" s="48">
        <f t="shared" si="329"/>
        <v>-4.1211828315814616E-2</v>
      </c>
      <c r="Z191" s="10"/>
      <c r="AA191" s="48"/>
      <c r="AC191" s="10"/>
      <c r="AD191" s="48"/>
      <c r="AF191" s="10"/>
      <c r="AG191" s="48"/>
      <c r="AI191" s="10"/>
      <c r="AJ191" s="48"/>
      <c r="AL191" s="10"/>
      <c r="AM191" s="48"/>
      <c r="AO191" s="10"/>
      <c r="AP191" s="48"/>
    </row>
    <row r="192" spans="1:42" x14ac:dyDescent="0.2">
      <c r="A192" s="1">
        <v>17</v>
      </c>
      <c r="B192" s="4" t="s">
        <v>144</v>
      </c>
      <c r="C192" t="s">
        <v>8</v>
      </c>
      <c r="D192" t="s">
        <v>9</v>
      </c>
      <c r="E192" s="67"/>
      <c r="F192" s="5">
        <v>0.67</v>
      </c>
      <c r="G192">
        <v>-1.568216469E-3</v>
      </c>
      <c r="H192" s="15">
        <v>4.6644764729999997</v>
      </c>
      <c r="I192" s="33">
        <f t="shared" si="321"/>
        <v>2974.3830429063041</v>
      </c>
      <c r="J192" s="68">
        <v>3168.2900109000002</v>
      </c>
      <c r="K192" s="48">
        <f t="shared" si="322"/>
        <v>6.1202404870321164E-2</v>
      </c>
      <c r="L192" s="44">
        <f t="shared" si="323"/>
        <v>2.5624854047628651</v>
      </c>
      <c r="M192" s="42">
        <f>-1/(G192*$E$189)</f>
        <v>4.4249884417616382E-2</v>
      </c>
      <c r="Q192" s="10">
        <f t="shared" si="324"/>
        <v>3038.1497498480867</v>
      </c>
      <c r="R192" s="48">
        <f t="shared" si="325"/>
        <v>4.1075867614450236E-2</v>
      </c>
      <c r="T192" s="10">
        <f t="shared" si="326"/>
        <v>3101.9164567898692</v>
      </c>
      <c r="U192" s="48">
        <f t="shared" si="327"/>
        <v>2.0949330358579311E-2</v>
      </c>
      <c r="W192" s="10">
        <f t="shared" si="328"/>
        <v>3165.6831637316518</v>
      </c>
      <c r="X192" s="48">
        <f t="shared" si="329"/>
        <v>8.2279310270838525E-4</v>
      </c>
      <c r="Z192" s="10"/>
      <c r="AA192" s="48"/>
      <c r="AC192" s="10"/>
      <c r="AD192" s="48"/>
      <c r="AF192" s="10"/>
      <c r="AG192" s="48"/>
      <c r="AI192" s="10"/>
      <c r="AJ192" s="48"/>
      <c r="AL192" s="10"/>
      <c r="AM192" s="48"/>
      <c r="AO192" s="10"/>
      <c r="AP192" s="48"/>
    </row>
    <row r="193" spans="1:42" x14ac:dyDescent="0.2">
      <c r="A193" s="1">
        <v>17</v>
      </c>
      <c r="B193" s="4" t="s">
        <v>144</v>
      </c>
      <c r="C193" t="s">
        <v>62</v>
      </c>
      <c r="D193" t="s">
        <v>6</v>
      </c>
      <c r="E193" s="67"/>
      <c r="F193" s="5">
        <f>(F189+F191)/2</f>
        <v>0.28000000000000003</v>
      </c>
      <c r="H193"/>
      <c r="I193" s="33">
        <f t="shared" ref="I193:K194" si="330">(I189+I191)/2</f>
        <v>2243.1929434492167</v>
      </c>
      <c r="J193" s="61">
        <f t="shared" si="330"/>
        <v>2646.3452786315793</v>
      </c>
      <c r="K193" s="48">
        <f t="shared" si="330"/>
        <v>0.152343059100297</v>
      </c>
      <c r="L193" s="44">
        <f t="shared" si="323"/>
        <v>1.9325517577047122</v>
      </c>
      <c r="M193" s="2">
        <f>(M189+M191)/2</f>
        <v>0.1103585763347151</v>
      </c>
      <c r="Q193" s="10">
        <f t="shared" ref="Q193:R194" si="331">(Q189+Q191)/2</f>
        <v>2402.226194908887</v>
      </c>
      <c r="R193" s="48">
        <f t="shared" si="331"/>
        <v>9.2247631363102434E-2</v>
      </c>
      <c r="T193" s="10">
        <f t="shared" ref="T193:U194" si="332">(T189+T191)/2</f>
        <v>2561.2594463685564</v>
      </c>
      <c r="U193" s="48">
        <f t="shared" si="332"/>
        <v>3.2152203625907955E-2</v>
      </c>
      <c r="W193" s="10">
        <f t="shared" ref="W193:X194" si="333">(W189+W191)/2</f>
        <v>2720.2926978282267</v>
      </c>
      <c r="X193" s="48">
        <f t="shared" si="333"/>
        <v>-2.794322411128668E-2</v>
      </c>
      <c r="Z193" s="10"/>
      <c r="AA193" s="48"/>
      <c r="AC193" s="10"/>
      <c r="AD193" s="48"/>
      <c r="AF193" s="10"/>
      <c r="AG193" s="48"/>
      <c r="AI193" s="10"/>
      <c r="AJ193" s="48"/>
      <c r="AL193" s="10"/>
      <c r="AM193" s="48"/>
      <c r="AO193" s="10"/>
      <c r="AP193" s="48"/>
    </row>
    <row r="194" spans="1:42" x14ac:dyDescent="0.2">
      <c r="A194" s="1">
        <v>17</v>
      </c>
      <c r="B194" s="4" t="s">
        <v>144</v>
      </c>
      <c r="C194" t="s">
        <v>62</v>
      </c>
      <c r="D194" t="s">
        <v>9</v>
      </c>
      <c r="E194" s="67"/>
      <c r="F194" s="5">
        <f>(F190+F192)/2</f>
        <v>0.67</v>
      </c>
      <c r="H194"/>
      <c r="I194" s="33">
        <f t="shared" si="330"/>
        <v>2980.1338080363221</v>
      </c>
      <c r="J194" s="61">
        <f t="shared" si="330"/>
        <v>3168.2900109000002</v>
      </c>
      <c r="K194" s="48">
        <f>(K190+K192)/2</f>
        <v>5.9387304260770477E-2</v>
      </c>
      <c r="L194" s="44">
        <f t="shared" si="323"/>
        <v>2.5674397941267486</v>
      </c>
      <c r="M194" s="42">
        <f>(M190+M192)/2</f>
        <v>4.4189157937553077E-2</v>
      </c>
      <c r="Q194" s="10">
        <f t="shared" si="331"/>
        <v>3043.8130045199696</v>
      </c>
      <c r="R194" s="48">
        <f>(R190+R192)/2</f>
        <v>3.9288387727066387E-2</v>
      </c>
      <c r="T194" s="10">
        <f t="shared" si="332"/>
        <v>3107.4922010036171</v>
      </c>
      <c r="U194" s="48">
        <f>(U190+U192)/2</f>
        <v>1.9189471193362236E-2</v>
      </c>
      <c r="W194" s="10">
        <f t="shared" si="333"/>
        <v>3171.1713974872646</v>
      </c>
      <c r="X194" s="48">
        <f>(X190+X192)/2</f>
        <v>-9.0944534034184373E-4</v>
      </c>
      <c r="Z194" s="10"/>
      <c r="AA194" s="48"/>
      <c r="AC194" s="10"/>
      <c r="AD194" s="48"/>
      <c r="AF194" s="10"/>
      <c r="AG194" s="48"/>
      <c r="AI194" s="10"/>
      <c r="AJ194" s="48"/>
      <c r="AL194" s="10"/>
      <c r="AM194" s="48"/>
      <c r="AO194" s="10"/>
      <c r="AP194" s="48"/>
    </row>
    <row r="195" spans="1:42" x14ac:dyDescent="0.2">
      <c r="A195" s="1">
        <v>17</v>
      </c>
      <c r="B195" s="4" t="s">
        <v>144</v>
      </c>
      <c r="C195" t="s">
        <v>62</v>
      </c>
      <c r="D195" t="s">
        <v>63</v>
      </c>
      <c r="E195" s="67"/>
      <c r="F195" s="5">
        <f>AVERAGE(F189:F192)</f>
        <v>0.47499999999999998</v>
      </c>
      <c r="H195"/>
      <c r="I195" s="33">
        <f t="shared" ref="I195:K195" si="334">AVERAGE(I189:I192)</f>
        <v>2611.6633757427694</v>
      </c>
      <c r="J195" s="61">
        <f t="shared" si="334"/>
        <v>2907.3176447657897</v>
      </c>
      <c r="K195" s="48">
        <f t="shared" si="334"/>
        <v>0.10586518168053372</v>
      </c>
      <c r="L195" s="44">
        <f t="shared" si="323"/>
        <v>2.2499957759157301</v>
      </c>
      <c r="M195" s="2">
        <f>AVERAGE(M189:M192)</f>
        <v>7.72738671361341E-2</v>
      </c>
      <c r="Q195" s="10">
        <f t="shared" ref="Q195:R195" si="335">AVERAGE(Q189:Q192)</f>
        <v>2723.0195997144283</v>
      </c>
      <c r="R195" s="48">
        <f t="shared" si="335"/>
        <v>6.576800954508441E-2</v>
      </c>
      <c r="T195" s="10">
        <f t="shared" ref="T195:U195" si="336">AVERAGE(T189:T192)</f>
        <v>2834.3758236860872</v>
      </c>
      <c r="U195" s="48">
        <f t="shared" si="336"/>
        <v>2.5670837409635095E-2</v>
      </c>
      <c r="W195" s="10">
        <f t="shared" ref="W195:X195" si="337">AVERAGE(W189:W192)</f>
        <v>2945.7320476577456</v>
      </c>
      <c r="X195" s="48">
        <f t="shared" si="337"/>
        <v>-1.4426334725814262E-2</v>
      </c>
      <c r="Z195" s="10"/>
      <c r="AA195" s="48"/>
      <c r="AC195" s="10"/>
      <c r="AD195" s="48"/>
      <c r="AF195" s="10"/>
      <c r="AG195" s="48"/>
      <c r="AI195" s="10"/>
      <c r="AJ195" s="48"/>
      <c r="AL195" s="10"/>
      <c r="AM195" s="48"/>
      <c r="AO195" s="10"/>
      <c r="AP195" s="48"/>
    </row>
    <row r="197" spans="1:42" x14ac:dyDescent="0.2">
      <c r="A197" s="1">
        <v>18</v>
      </c>
      <c r="B197" t="s">
        <v>145</v>
      </c>
      <c r="C197" t="s">
        <v>5</v>
      </c>
      <c r="D197" t="s">
        <v>6</v>
      </c>
      <c r="E197" s="60">
        <v>27674.739970999999</v>
      </c>
      <c r="F197" s="5">
        <v>0.53</v>
      </c>
      <c r="G197">
        <v>-2.167695283E-3</v>
      </c>
      <c r="H197" s="15">
        <v>3.7428518140000002</v>
      </c>
      <c r="I197" s="33">
        <f t="shared" ref="I197:I200" si="338">-H197/G197</f>
        <v>1726.6503476540527</v>
      </c>
      <c r="J197" s="68">
        <v>1766.3481005789474</v>
      </c>
      <c r="K197" s="48">
        <f t="shared" ref="K197:K200" si="339">(J197-I197)/J197</f>
        <v>2.2474478791515227E-2</v>
      </c>
      <c r="L197" s="44">
        <f>12*I197/$E$197</f>
        <v>0.74869011212248593</v>
      </c>
      <c r="M197" s="42">
        <f>-1/(G197*$E$197)</f>
        <v>1.6669332844945442E-2</v>
      </c>
      <c r="Q197" s="10">
        <f>(-0.1-$H197)/$G197</f>
        <v>1772.7822928514443</v>
      </c>
      <c r="R197" s="48">
        <f>($J197-Q197)/$J197</f>
        <v>-3.642652470590551E-3</v>
      </c>
      <c r="T197" s="10">
        <f>(-0.2-$H197)/$G197</f>
        <v>1818.9142380488358</v>
      </c>
      <c r="U197" s="48">
        <f>($J197-T197)/$J197</f>
        <v>-2.9759783732696329E-2</v>
      </c>
      <c r="W197" s="10"/>
      <c r="X197" s="48"/>
      <c r="Z197" s="10"/>
      <c r="AA197" s="48"/>
      <c r="AC197" s="10"/>
      <c r="AD197" s="48"/>
    </row>
    <row r="198" spans="1:42" x14ac:dyDescent="0.2">
      <c r="A198" s="1">
        <v>18</v>
      </c>
      <c r="B198" t="s">
        <v>145</v>
      </c>
      <c r="C198" t="s">
        <v>5</v>
      </c>
      <c r="D198" t="s">
        <v>9</v>
      </c>
      <c r="F198" s="5">
        <v>0.69</v>
      </c>
      <c r="G198">
        <v>-2.744624917E-3</v>
      </c>
      <c r="H198" s="15">
        <v>4.6468744810000002</v>
      </c>
      <c r="I198" s="33">
        <f t="shared" si="338"/>
        <v>1693.0817949722782</v>
      </c>
      <c r="J198" s="68">
        <v>1753.5636845999998</v>
      </c>
      <c r="K198" s="48">
        <f t="shared" si="339"/>
        <v>3.4490842938229474E-2</v>
      </c>
      <c r="L198" s="44">
        <f t="shared" ref="L198:L203" si="340">12*I198/$E$157</f>
        <v>1.4586209395703722</v>
      </c>
      <c r="M198" s="42">
        <f>-1/(G198*$E$197)</f>
        <v>1.3165381526245615E-2</v>
      </c>
      <c r="Q198" s="10">
        <f t="shared" ref="Q198:Q200" si="341">(-0.1-$H198)/$G198</f>
        <v>1729.5166460080636</v>
      </c>
      <c r="R198" s="48">
        <f t="shared" ref="R198:R200" si="342">($J198-Q198)/$J198</f>
        <v>1.3713239389661199E-2</v>
      </c>
      <c r="T198" s="10">
        <f t="shared" ref="T198:T200" si="343">(-0.2-$H198)/$G198</f>
        <v>1765.9514970438493</v>
      </c>
      <c r="U198" s="48">
        <f t="shared" ref="U198:U200" si="344">($J198-T198)/$J198</f>
        <v>-7.064364158907206E-3</v>
      </c>
      <c r="W198" s="10"/>
      <c r="X198" s="48"/>
      <c r="Z198" s="10"/>
      <c r="AA198" s="48"/>
      <c r="AC198" s="10"/>
      <c r="AD198" s="48"/>
    </row>
    <row r="199" spans="1:42" x14ac:dyDescent="0.2">
      <c r="A199" s="1">
        <v>18</v>
      </c>
      <c r="B199" t="s">
        <v>145</v>
      </c>
      <c r="C199" t="s">
        <v>8</v>
      </c>
      <c r="D199" t="s">
        <v>6</v>
      </c>
      <c r="F199" s="5">
        <v>0.65</v>
      </c>
      <c r="G199">
        <v>-2.0107746769999998E-3</v>
      </c>
      <c r="H199" s="15">
        <v>3.4359824529999998</v>
      </c>
      <c r="I199" s="33">
        <f t="shared" si="338"/>
        <v>1708.7854210131372</v>
      </c>
      <c r="J199" s="68">
        <v>1766.3481005789474</v>
      </c>
      <c r="K199" s="48">
        <f t="shared" si="339"/>
        <v>3.2588525187613439E-2</v>
      </c>
      <c r="L199" s="44">
        <f t="shared" si="340"/>
        <v>1.4721499006863676</v>
      </c>
      <c r="M199" s="42">
        <f>-1/(G199*$E$197)</f>
        <v>1.7970205509379014E-2</v>
      </c>
      <c r="Q199" s="10">
        <f t="shared" si="341"/>
        <v>1758.5174974828869</v>
      </c>
      <c r="R199" s="48">
        <f t="shared" si="342"/>
        <v>4.4332162462732494E-3</v>
      </c>
      <c r="T199" s="10">
        <f t="shared" si="343"/>
        <v>1808.2495739526366</v>
      </c>
      <c r="U199" s="48">
        <f t="shared" si="344"/>
        <v>-2.3722092695066942E-2</v>
      </c>
      <c r="W199" s="10"/>
      <c r="X199" s="48"/>
      <c r="Z199" s="10"/>
      <c r="AA199" s="48"/>
      <c r="AC199" s="10"/>
      <c r="AD199" s="48"/>
    </row>
    <row r="200" spans="1:42" x14ac:dyDescent="0.2">
      <c r="A200" s="1">
        <v>18</v>
      </c>
      <c r="B200" t="s">
        <v>145</v>
      </c>
      <c r="C200" t="s">
        <v>8</v>
      </c>
      <c r="D200" t="s">
        <v>9</v>
      </c>
      <c r="F200" s="5">
        <v>0.73</v>
      </c>
      <c r="G200">
        <v>-2.4171312279999998E-3</v>
      </c>
      <c r="H200" s="15">
        <v>4.0660102419999999</v>
      </c>
      <c r="I200" s="33">
        <f t="shared" si="338"/>
        <v>1682.1636305465829</v>
      </c>
      <c r="J200" s="68">
        <v>1753.5636845999998</v>
      </c>
      <c r="K200" s="48">
        <f t="shared" si="339"/>
        <v>4.0717114913168213E-2</v>
      </c>
      <c r="L200" s="44">
        <f t="shared" si="340"/>
        <v>1.4492147411809719</v>
      </c>
      <c r="M200" s="42">
        <f>-1/(G200*$E$197)</f>
        <v>1.4949140435640926E-2</v>
      </c>
      <c r="Q200" s="10">
        <f t="shared" si="341"/>
        <v>1723.5349879812152</v>
      </c>
      <c r="R200" s="48">
        <f t="shared" si="342"/>
        <v>1.7124383267343002E-2</v>
      </c>
      <c r="T200" s="10">
        <f t="shared" si="343"/>
        <v>1764.9063454158479</v>
      </c>
      <c r="U200" s="48">
        <f t="shared" si="344"/>
        <v>-6.4683483784824672E-3</v>
      </c>
      <c r="W200" s="10"/>
      <c r="X200" s="48"/>
      <c r="Z200" s="10"/>
      <c r="AA200" s="48"/>
      <c r="AC200" s="10"/>
      <c r="AD200" s="48"/>
    </row>
    <row r="201" spans="1:42" x14ac:dyDescent="0.2">
      <c r="A201" s="1">
        <v>18</v>
      </c>
      <c r="B201" t="s">
        <v>145</v>
      </c>
      <c r="C201" t="s">
        <v>62</v>
      </c>
      <c r="D201" t="s">
        <v>6</v>
      </c>
      <c r="F201" s="5">
        <f>(F197+F199)/2</f>
        <v>0.59000000000000008</v>
      </c>
      <c r="H201"/>
      <c r="I201" s="33">
        <f t="shared" ref="I201:K202" si="345">(I197+I199)/2</f>
        <v>1717.7178843335951</v>
      </c>
      <c r="J201" s="61">
        <f t="shared" si="345"/>
        <v>1766.3481005789474</v>
      </c>
      <c r="K201" s="48">
        <f t="shared" si="345"/>
        <v>2.7531501989564333E-2</v>
      </c>
      <c r="L201" s="44">
        <f t="shared" si="340"/>
        <v>1.479845381247233</v>
      </c>
      <c r="M201" s="2">
        <f>(M197+M199)/2</f>
        <v>1.7319769177162228E-2</v>
      </c>
      <c r="Q201" s="10">
        <f t="shared" ref="Q201:R202" si="346">(Q197+Q199)/2</f>
        <v>1765.6498951671656</v>
      </c>
      <c r="R201" s="48">
        <f t="shared" si="346"/>
        <v>3.952818878413492E-4</v>
      </c>
      <c r="T201" s="10">
        <f t="shared" ref="T201:U202" si="347">(T197+T199)/2</f>
        <v>1813.5819060007361</v>
      </c>
      <c r="U201" s="48">
        <f t="shared" si="347"/>
        <v>-2.6740938213881633E-2</v>
      </c>
      <c r="W201" s="10"/>
      <c r="X201" s="48"/>
      <c r="Z201" s="10"/>
      <c r="AA201" s="48"/>
      <c r="AC201" s="10"/>
      <c r="AD201" s="48"/>
      <c r="AE201"/>
      <c r="AG201"/>
      <c r="AH201"/>
      <c r="AJ201"/>
      <c r="AK201"/>
      <c r="AM201"/>
      <c r="AN201"/>
      <c r="AP201"/>
    </row>
    <row r="202" spans="1:42" x14ac:dyDescent="0.2">
      <c r="A202" s="1">
        <v>18</v>
      </c>
      <c r="B202" t="s">
        <v>145</v>
      </c>
      <c r="C202" t="s">
        <v>62</v>
      </c>
      <c r="D202" t="s">
        <v>9</v>
      </c>
      <c r="F202" s="5">
        <f>(F198+F200)/2</f>
        <v>0.71</v>
      </c>
      <c r="H202"/>
      <c r="I202" s="33">
        <f t="shared" si="345"/>
        <v>1687.6227127594307</v>
      </c>
      <c r="J202" s="61">
        <f t="shared" si="345"/>
        <v>1753.5636845999998</v>
      </c>
      <c r="K202" s="48">
        <f>(K198+K200)/2</f>
        <v>3.7603978925698847E-2</v>
      </c>
      <c r="L202" s="44">
        <f t="shared" si="340"/>
        <v>1.4539178403756723</v>
      </c>
      <c r="M202" s="42">
        <f>(M198+M200)/2</f>
        <v>1.405726098094327E-2</v>
      </c>
      <c r="Q202" s="10">
        <f t="shared" si="346"/>
        <v>1726.5258169946394</v>
      </c>
      <c r="R202" s="48">
        <f>(R198+R200)/2</f>
        <v>1.5418811328502102E-2</v>
      </c>
      <c r="T202" s="10">
        <f t="shared" si="347"/>
        <v>1765.4289212298486</v>
      </c>
      <c r="U202" s="48">
        <f>(U198+U200)/2</f>
        <v>-6.7663562686948366E-3</v>
      </c>
      <c r="W202" s="10"/>
      <c r="X202" s="48"/>
      <c r="Z202" s="10"/>
      <c r="AA202" s="48"/>
      <c r="AC202" s="10"/>
      <c r="AD202" s="48"/>
      <c r="AE202"/>
      <c r="AG202"/>
      <c r="AH202"/>
      <c r="AJ202"/>
      <c r="AK202"/>
      <c r="AM202"/>
      <c r="AN202"/>
      <c r="AP202"/>
    </row>
    <row r="203" spans="1:42" x14ac:dyDescent="0.2">
      <c r="A203" s="1">
        <v>18</v>
      </c>
      <c r="B203" t="s">
        <v>145</v>
      </c>
      <c r="C203" t="s">
        <v>62</v>
      </c>
      <c r="D203" t="s">
        <v>63</v>
      </c>
      <c r="F203" s="5">
        <f>AVERAGE(F197:F200)</f>
        <v>0.65</v>
      </c>
      <c r="H203"/>
      <c r="I203" s="33">
        <f t="shared" ref="I203:K203" si="348">AVERAGE(I197:I200)</f>
        <v>1702.6702985465126</v>
      </c>
      <c r="J203" s="61">
        <f t="shared" si="348"/>
        <v>1759.9558925894735</v>
      </c>
      <c r="K203" s="48">
        <f t="shared" si="348"/>
        <v>3.256774045763159E-2</v>
      </c>
      <c r="L203" s="44">
        <f t="shared" si="340"/>
        <v>1.4668816108114524</v>
      </c>
      <c r="M203" s="2">
        <f>AVERAGE(M197:M200)</f>
        <v>1.5688515079052751E-2</v>
      </c>
      <c r="Q203" s="10">
        <f t="shared" ref="Q203:R203" si="349">AVERAGE(Q197:Q200)</f>
        <v>1746.0878560809024</v>
      </c>
      <c r="R203" s="48">
        <f t="shared" si="349"/>
        <v>7.9070466081717257E-3</v>
      </c>
      <c r="T203" s="10">
        <f t="shared" ref="T203:U203" si="350">AVERAGE(T197:T200)</f>
        <v>1789.5054136152924</v>
      </c>
      <c r="U203" s="48">
        <f t="shared" si="350"/>
        <v>-1.6753647241288236E-2</v>
      </c>
      <c r="W203" s="10"/>
      <c r="X203" s="48"/>
      <c r="Z203" s="10"/>
      <c r="AA203" s="48"/>
      <c r="AC203" s="10"/>
      <c r="AD203" s="48"/>
      <c r="AE203"/>
      <c r="AG203"/>
      <c r="AH203"/>
      <c r="AJ203"/>
      <c r="AK203"/>
      <c r="AM203"/>
      <c r="AN203"/>
      <c r="AP203"/>
    </row>
    <row r="205" spans="1:42" x14ac:dyDescent="0.2">
      <c r="A205" s="1">
        <v>19</v>
      </c>
      <c r="B205" t="s">
        <v>146</v>
      </c>
      <c r="C205" t="s">
        <v>5</v>
      </c>
      <c r="D205" t="s">
        <v>6</v>
      </c>
      <c r="E205" s="60">
        <v>19071.249866999999</v>
      </c>
      <c r="F205" s="5">
        <v>0.41</v>
      </c>
      <c r="G205">
        <v>-2.8825634650000002E-3</v>
      </c>
      <c r="H205" s="15">
        <v>11.490538109999999</v>
      </c>
      <c r="I205" s="33">
        <f t="shared" ref="I205:I208" si="351">-H205/G205</f>
        <v>3986.2220726508785</v>
      </c>
      <c r="J205" s="68">
        <v>4010.3234254736835</v>
      </c>
      <c r="K205" s="48">
        <f t="shared" ref="K205:K208" si="352">(J205-I205)/J205</f>
        <v>6.0098277035992992E-3</v>
      </c>
      <c r="L205" s="44">
        <f>12*I205/$E$205</f>
        <v>2.5082081775133895</v>
      </c>
      <c r="M205" s="42">
        <f>-1/(G205*$E$205)</f>
        <v>1.8190388137193675E-2</v>
      </c>
      <c r="O205" s="1" t="s">
        <v>147</v>
      </c>
      <c r="Q205" s="10">
        <f>(-0.1-$H205)/$G205</f>
        <v>4020.9134163850918</v>
      </c>
      <c r="R205" s="48">
        <f>($J205-Q205)/$J205</f>
        <v>-2.6406825055905244E-3</v>
      </c>
      <c r="T205" s="10"/>
      <c r="U205" s="48"/>
      <c r="W205" s="10"/>
      <c r="X205" s="48"/>
      <c r="Z205" s="10"/>
      <c r="AA205" s="48"/>
      <c r="AC205" s="10"/>
      <c r="AD205" s="48"/>
      <c r="AE205"/>
      <c r="AG205"/>
      <c r="AH205"/>
      <c r="AJ205"/>
      <c r="AK205"/>
      <c r="AM205"/>
      <c r="AN205"/>
      <c r="AP205"/>
    </row>
    <row r="206" spans="1:42" x14ac:dyDescent="0.2">
      <c r="A206" s="1">
        <v>19</v>
      </c>
      <c r="B206" t="s">
        <v>146</v>
      </c>
      <c r="C206" t="s">
        <v>5</v>
      </c>
      <c r="D206" t="s">
        <v>9</v>
      </c>
      <c r="F206" s="5">
        <v>0.71</v>
      </c>
      <c r="G206">
        <v>-3.514030978E-3</v>
      </c>
      <c r="H206" s="15">
        <v>13.581160110000001</v>
      </c>
      <c r="I206" s="33">
        <f t="shared" si="351"/>
        <v>3864.8379012667888</v>
      </c>
      <c r="J206" s="68">
        <v>3857.8943080999998</v>
      </c>
      <c r="K206" s="48">
        <f t="shared" si="352"/>
        <v>-1.7998401750432378E-3</v>
      </c>
      <c r="L206" s="44">
        <f t="shared" ref="L206:L211" si="353">12*I206/$E$157</f>
        <v>3.3296285552023508</v>
      </c>
      <c r="M206" s="42">
        <f>-1/(G206*$E$205)</f>
        <v>1.4921595337866682E-2</v>
      </c>
      <c r="Q206" s="10">
        <f t="shared" ref="Q206:Q208" si="354">(-0.1-$H206)/$G206</f>
        <v>3893.2952485770602</v>
      </c>
      <c r="R206" s="48">
        <f t="shared" ref="R206:R208" si="355">($J206-Q206)/$J206</f>
        <v>-9.176233885602552E-3</v>
      </c>
      <c r="T206" s="10"/>
      <c r="U206" s="48"/>
      <c r="W206" s="10"/>
      <c r="X206" s="48"/>
      <c r="Z206" s="10"/>
      <c r="AA206" s="48"/>
      <c r="AC206" s="10"/>
      <c r="AD206" s="48"/>
      <c r="AE206"/>
      <c r="AG206"/>
      <c r="AH206"/>
      <c r="AJ206"/>
      <c r="AK206"/>
      <c r="AM206"/>
      <c r="AN206"/>
      <c r="AP206"/>
    </row>
    <row r="207" spans="1:42" x14ac:dyDescent="0.2">
      <c r="A207" s="1">
        <v>19</v>
      </c>
      <c r="B207" t="s">
        <v>146</v>
      </c>
      <c r="C207" t="s">
        <v>8</v>
      </c>
      <c r="D207" t="s">
        <v>6</v>
      </c>
      <c r="F207" s="44">
        <v>0.36</v>
      </c>
      <c r="G207">
        <v>-2.0659310680000002E-3</v>
      </c>
      <c r="H207" s="15">
        <v>8.2622605470000003</v>
      </c>
      <c r="I207" s="33">
        <f t="shared" si="351"/>
        <v>3999.2914937856967</v>
      </c>
      <c r="J207" s="68">
        <v>4010.3234254736835</v>
      </c>
      <c r="K207" s="48">
        <f t="shared" si="352"/>
        <v>2.7508832873457708E-3</v>
      </c>
      <c r="L207" s="44">
        <f t="shared" si="353"/>
        <v>3.4454627848485049</v>
      </c>
      <c r="M207" s="42">
        <f>-1/(G207*$E$205)</f>
        <v>2.5380783062237147E-2</v>
      </c>
      <c r="Q207" s="10">
        <f t="shared" si="354"/>
        <v>4047.6958193457012</v>
      </c>
      <c r="R207" s="48">
        <f t="shared" si="355"/>
        <v>-9.3190473453156532E-3</v>
      </c>
      <c r="T207" s="10"/>
      <c r="U207" s="48"/>
      <c r="W207" s="10"/>
      <c r="X207" s="48"/>
      <c r="Z207" s="10"/>
      <c r="AA207" s="48"/>
      <c r="AC207" s="10"/>
      <c r="AD207" s="48"/>
      <c r="AE207"/>
      <c r="AG207"/>
      <c r="AH207"/>
      <c r="AJ207"/>
      <c r="AK207"/>
      <c r="AM207"/>
      <c r="AN207"/>
      <c r="AP207"/>
    </row>
    <row r="208" spans="1:42" x14ac:dyDescent="0.2">
      <c r="A208" s="1">
        <v>19</v>
      </c>
      <c r="B208" t="s">
        <v>146</v>
      </c>
      <c r="C208" t="s">
        <v>8</v>
      </c>
      <c r="D208" t="s">
        <v>9</v>
      </c>
      <c r="F208" s="5">
        <v>0.65</v>
      </c>
      <c r="G208">
        <v>-2.9865073440000002E-3</v>
      </c>
      <c r="H208" s="15">
        <v>11.40635058</v>
      </c>
      <c r="I208" s="33">
        <f t="shared" si="351"/>
        <v>3819.2943348744029</v>
      </c>
      <c r="J208" s="68">
        <v>3857.8943080999998</v>
      </c>
      <c r="K208" s="48">
        <f t="shared" si="352"/>
        <v>1.0005451197704584E-2</v>
      </c>
      <c r="L208" s="44">
        <f t="shared" si="353"/>
        <v>3.2903919395822916</v>
      </c>
      <c r="M208" s="42">
        <f>-1/(G208*$E$205)</f>
        <v>1.7557280869838671E-2</v>
      </c>
      <c r="Q208" s="10">
        <f t="shared" si="354"/>
        <v>3852.7782639197817</v>
      </c>
      <c r="R208" s="48">
        <f t="shared" si="355"/>
        <v>1.3261234683066535E-3</v>
      </c>
      <c r="T208" s="10"/>
      <c r="U208" s="48"/>
      <c r="W208" s="10"/>
      <c r="X208" s="48"/>
      <c r="Z208" s="10"/>
      <c r="AA208" s="48"/>
      <c r="AC208" s="10"/>
      <c r="AD208" s="48"/>
      <c r="AE208"/>
      <c r="AG208"/>
      <c r="AH208"/>
      <c r="AJ208"/>
      <c r="AK208"/>
      <c r="AM208"/>
      <c r="AN208"/>
      <c r="AP208"/>
    </row>
    <row r="209" spans="1:42" x14ac:dyDescent="0.2">
      <c r="A209" s="1">
        <v>19</v>
      </c>
      <c r="B209" t="s">
        <v>146</v>
      </c>
      <c r="C209" t="s">
        <v>62</v>
      </c>
      <c r="D209" t="s">
        <v>6</v>
      </c>
      <c r="F209" s="5">
        <f>(F205+F207)/2</f>
        <v>0.38500000000000001</v>
      </c>
      <c r="H209"/>
      <c r="I209" s="33">
        <f t="shared" ref="I209:K210" si="356">(I205+I207)/2</f>
        <v>3992.7567832182876</v>
      </c>
      <c r="J209" s="61">
        <f t="shared" si="356"/>
        <v>4010.3234254736835</v>
      </c>
      <c r="K209" s="48">
        <f t="shared" si="356"/>
        <v>4.3803554954725352E-3</v>
      </c>
      <c r="L209" s="44">
        <f t="shared" si="353"/>
        <v>3.4398330121488283</v>
      </c>
      <c r="M209" s="2">
        <f>(M205+M207)/2</f>
        <v>2.1785585599715412E-2</v>
      </c>
      <c r="Q209" s="10">
        <f t="shared" ref="Q209:R210" si="357">(Q205+Q207)/2</f>
        <v>4034.3046178653967</v>
      </c>
      <c r="R209" s="48">
        <f t="shared" si="357"/>
        <v>-5.9798649254530888E-3</v>
      </c>
      <c r="T209" s="10"/>
      <c r="U209" s="48"/>
      <c r="W209" s="10"/>
      <c r="X209" s="48"/>
      <c r="Z209" s="10"/>
      <c r="AA209" s="48"/>
      <c r="AC209" s="10"/>
      <c r="AD209" s="48"/>
      <c r="AE209"/>
      <c r="AG209"/>
      <c r="AH209"/>
      <c r="AJ209"/>
      <c r="AK209"/>
      <c r="AM209"/>
      <c r="AN209"/>
      <c r="AP209"/>
    </row>
    <row r="210" spans="1:42" x14ac:dyDescent="0.2">
      <c r="A210" s="1">
        <v>19</v>
      </c>
      <c r="B210" t="s">
        <v>146</v>
      </c>
      <c r="C210" t="s">
        <v>62</v>
      </c>
      <c r="D210" t="s">
        <v>9</v>
      </c>
      <c r="F210" s="5">
        <f>(F206+F208)/2</f>
        <v>0.67999999999999994</v>
      </c>
      <c r="H210"/>
      <c r="I210" s="33">
        <f t="shared" si="356"/>
        <v>3842.0661180705956</v>
      </c>
      <c r="J210" s="61">
        <f t="shared" si="356"/>
        <v>3857.8943080999998</v>
      </c>
      <c r="K210" s="48">
        <f>(K206+K208)/2</f>
        <v>4.1028055113306733E-3</v>
      </c>
      <c r="L210" s="44">
        <f t="shared" si="353"/>
        <v>3.310010247392321</v>
      </c>
      <c r="M210" s="42">
        <f>(M206+M208)/2</f>
        <v>1.6239438103852678E-2</v>
      </c>
      <c r="Q210" s="10">
        <f t="shared" si="357"/>
        <v>3873.0367562484207</v>
      </c>
      <c r="R210" s="48">
        <f>(R206+R208)/2</f>
        <v>-3.925055208647949E-3</v>
      </c>
      <c r="T210" s="10"/>
      <c r="U210" s="48"/>
      <c r="W210" s="10"/>
      <c r="X210" s="48"/>
      <c r="Z210" s="10"/>
      <c r="AA210" s="48"/>
      <c r="AC210" s="10"/>
      <c r="AD210" s="48"/>
      <c r="AE210"/>
      <c r="AG210"/>
      <c r="AH210"/>
      <c r="AJ210"/>
      <c r="AK210"/>
      <c r="AM210"/>
      <c r="AN210"/>
      <c r="AP210"/>
    </row>
    <row r="211" spans="1:42" x14ac:dyDescent="0.2">
      <c r="A211" s="1">
        <v>19</v>
      </c>
      <c r="B211" t="s">
        <v>146</v>
      </c>
      <c r="C211" t="s">
        <v>62</v>
      </c>
      <c r="D211" t="s">
        <v>63</v>
      </c>
      <c r="F211" s="5">
        <f>AVERAGE(F205:F208)</f>
        <v>0.53249999999999997</v>
      </c>
      <c r="H211"/>
      <c r="I211" s="33">
        <f t="shared" ref="I211:K211" si="358">AVERAGE(I205:I208)</f>
        <v>3917.4114506444416</v>
      </c>
      <c r="J211" s="61">
        <f t="shared" si="358"/>
        <v>3934.1088667868416</v>
      </c>
      <c r="K211" s="48">
        <f t="shared" si="358"/>
        <v>4.2415805034016043E-3</v>
      </c>
      <c r="L211" s="44">
        <f t="shared" si="353"/>
        <v>3.3749216297705744</v>
      </c>
      <c r="M211" s="2">
        <f>AVERAGE(M205:M208)</f>
        <v>1.9012511851784042E-2</v>
      </c>
      <c r="Q211" s="10">
        <f t="shared" ref="Q211:R211" si="359">AVERAGE(Q205:Q208)</f>
        <v>3953.6706870569087</v>
      </c>
      <c r="R211" s="48">
        <f t="shared" si="359"/>
        <v>-4.9524600670505193E-3</v>
      </c>
      <c r="T211" s="10"/>
      <c r="U211" s="48"/>
      <c r="W211" s="10"/>
      <c r="X211" s="48"/>
      <c r="Z211" s="10"/>
      <c r="AA211" s="48"/>
      <c r="AC211" s="10"/>
      <c r="AD211" s="48"/>
      <c r="AE211"/>
      <c r="AG211"/>
      <c r="AH211"/>
      <c r="AJ211"/>
      <c r="AK211"/>
      <c r="AM211"/>
      <c r="AN211"/>
      <c r="AP211"/>
    </row>
    <row r="213" spans="1:42" x14ac:dyDescent="0.2">
      <c r="A213" s="1">
        <v>20</v>
      </c>
      <c r="B213" s="4" t="s">
        <v>148</v>
      </c>
      <c r="C213" t="s">
        <v>5</v>
      </c>
      <c r="D213" t="s">
        <v>6</v>
      </c>
      <c r="E213" s="60">
        <v>16121.606938999999</v>
      </c>
      <c r="F213" s="70" t="s">
        <v>10</v>
      </c>
      <c r="G213" s="2"/>
      <c r="H213" s="2"/>
      <c r="I213" s="34"/>
      <c r="J213" s="68">
        <v>1444.5638516842109</v>
      </c>
      <c r="K213" s="48"/>
      <c r="O213" s="1" t="s">
        <v>137</v>
      </c>
      <c r="Q213" s="10"/>
      <c r="R213" s="48"/>
      <c r="T213" s="10"/>
      <c r="U213" s="48"/>
      <c r="W213" s="10"/>
      <c r="X213" s="48"/>
      <c r="Z213" s="10"/>
      <c r="AA213" s="48"/>
      <c r="AC213" s="10"/>
      <c r="AD213" s="48"/>
      <c r="AE213"/>
      <c r="AG213"/>
      <c r="AH213"/>
      <c r="AJ213"/>
      <c r="AK213"/>
      <c r="AM213"/>
      <c r="AN213"/>
      <c r="AP213"/>
    </row>
    <row r="214" spans="1:42" x14ac:dyDescent="0.2">
      <c r="A214" s="1">
        <v>20</v>
      </c>
      <c r="B214" s="4" t="s">
        <v>148</v>
      </c>
      <c r="C214" t="s">
        <v>5</v>
      </c>
      <c r="D214" t="s">
        <v>9</v>
      </c>
      <c r="E214" s="67"/>
      <c r="F214" s="62">
        <v>0.31</v>
      </c>
      <c r="G214">
        <v>-1.250229506E-3</v>
      </c>
      <c r="H214" s="15">
        <v>2.101348582</v>
      </c>
      <c r="I214" s="33">
        <f t="shared" ref="I214:I216" si="360">-H214/G214</f>
        <v>1680.7702681110775</v>
      </c>
      <c r="J214" s="68">
        <v>1825.6504671999999</v>
      </c>
      <c r="K214" s="48">
        <f t="shared" ref="K214:K216" si="361">(J214-I214)/J214</f>
        <v>7.9358125606116242E-2</v>
      </c>
      <c r="L214" s="44">
        <f>12*I214/$E$213</f>
        <v>1.2510690338530235</v>
      </c>
      <c r="M214" s="42">
        <f>-1/(G214*$E$213)</f>
        <v>4.9613735538278865E-2</v>
      </c>
      <c r="Q214" s="10">
        <f t="shared" ref="Q214:Q216" si="362">(-0.1-$H214)/$G214</f>
        <v>1760.7555824234403</v>
      </c>
      <c r="R214" s="48">
        <f t="shared" ref="R214:R216" si="363">($J214-Q214)/$J214</f>
        <v>3.5546171593343869E-2</v>
      </c>
      <c r="T214" s="10">
        <f t="shared" ref="T214:T216" si="364">(-0.2-$H214)/$G214</f>
        <v>1840.7408967358031</v>
      </c>
      <c r="U214" s="48">
        <f t="shared" ref="U214:U216" si="365">($J214-T214)/$J214</f>
        <v>-8.2657824194285051E-3</v>
      </c>
      <c r="W214" s="10"/>
      <c r="X214" s="48"/>
      <c r="Z214" s="10"/>
      <c r="AA214" s="48"/>
      <c r="AC214" s="10"/>
      <c r="AD214" s="48"/>
      <c r="AE214"/>
      <c r="AG214"/>
      <c r="AH214"/>
      <c r="AJ214"/>
      <c r="AK214"/>
      <c r="AM214"/>
      <c r="AN214"/>
      <c r="AP214"/>
    </row>
    <row r="215" spans="1:42" x14ac:dyDescent="0.2">
      <c r="A215" s="1">
        <v>20</v>
      </c>
      <c r="B215" s="4" t="s">
        <v>148</v>
      </c>
      <c r="C215" t="s">
        <v>8</v>
      </c>
      <c r="D215" t="s">
        <v>6</v>
      </c>
      <c r="E215" s="67"/>
      <c r="F215" s="62">
        <v>0.17</v>
      </c>
      <c r="G215">
        <v>-9.1590213400000002E-4</v>
      </c>
      <c r="H215" s="15">
        <v>1.2221264300000001</v>
      </c>
      <c r="I215" s="33">
        <f t="shared" si="360"/>
        <v>1334.3417212739021</v>
      </c>
      <c r="J215" s="68">
        <v>1444.5638516842109</v>
      </c>
      <c r="K215" s="48">
        <f t="shared" si="361"/>
        <v>7.6301321178569817E-2</v>
      </c>
      <c r="L215" s="44">
        <f t="shared" ref="L215:L219" si="366">12*I215/$E$157</f>
        <v>1.1495598032960685</v>
      </c>
      <c r="M215" s="42">
        <f>-1/(G215*$E$213)</f>
        <v>6.7723999945213609E-2</v>
      </c>
      <c r="Q215" s="10">
        <f t="shared" si="362"/>
        <v>1443.5236920192613</v>
      </c>
      <c r="R215" s="48">
        <f t="shared" si="363"/>
        <v>7.2005101313933042E-4</v>
      </c>
      <c r="T215" s="10">
        <f t="shared" si="364"/>
        <v>1552.7056627646202</v>
      </c>
      <c r="U215" s="48">
        <f t="shared" si="365"/>
        <v>-7.4861219152290992E-2</v>
      </c>
      <c r="W215" s="10"/>
      <c r="X215" s="48"/>
      <c r="Z215" s="10"/>
      <c r="AA215" s="48"/>
      <c r="AC215" s="10"/>
      <c r="AD215" s="48"/>
      <c r="AE215"/>
      <c r="AG215"/>
      <c r="AH215"/>
      <c r="AJ215"/>
      <c r="AK215"/>
      <c r="AM215"/>
      <c r="AN215"/>
      <c r="AP215"/>
    </row>
    <row r="216" spans="1:42" x14ac:dyDescent="0.2">
      <c r="A216" s="1">
        <v>20</v>
      </c>
      <c r="B216" s="4" t="s">
        <v>148</v>
      </c>
      <c r="C216" t="s">
        <v>8</v>
      </c>
      <c r="D216" t="s">
        <v>9</v>
      </c>
      <c r="E216" s="67"/>
      <c r="F216" s="62">
        <v>0.3</v>
      </c>
      <c r="G216">
        <v>-1.9555430789999998E-3</v>
      </c>
      <c r="H216" s="15">
        <v>3.4102780350000002</v>
      </c>
      <c r="I216" s="33">
        <f t="shared" si="360"/>
        <v>1743.9033031907964</v>
      </c>
      <c r="J216" s="68">
        <v>1825.6504671999999</v>
      </c>
      <c r="K216" s="48">
        <f t="shared" si="361"/>
        <v>4.4777007142325083E-2</v>
      </c>
      <c r="L216" s="44">
        <f t="shared" si="366"/>
        <v>1.5024045986281982</v>
      </c>
      <c r="M216" s="42">
        <f>-1/(G216*$E$213)</f>
        <v>3.1719350363049216E-2</v>
      </c>
      <c r="Q216" s="10">
        <f t="shared" si="362"/>
        <v>1795.039993082147</v>
      </c>
      <c r="R216" s="48">
        <f t="shared" si="363"/>
        <v>1.6766886470223476E-2</v>
      </c>
      <c r="T216" s="10">
        <f t="shared" si="364"/>
        <v>1846.1766829734977</v>
      </c>
      <c r="U216" s="48">
        <f t="shared" si="365"/>
        <v>-1.124323420187813E-2</v>
      </c>
      <c r="W216" s="10"/>
      <c r="X216" s="48"/>
      <c r="Z216" s="10"/>
      <c r="AA216" s="48"/>
      <c r="AC216" s="10"/>
      <c r="AD216" s="48"/>
      <c r="AE216"/>
      <c r="AG216"/>
      <c r="AH216"/>
      <c r="AJ216"/>
      <c r="AK216"/>
      <c r="AM216"/>
      <c r="AN216"/>
      <c r="AP216"/>
    </row>
    <row r="217" spans="1:42" x14ac:dyDescent="0.2">
      <c r="A217" s="1">
        <v>20</v>
      </c>
      <c r="B217" s="4" t="s">
        <v>148</v>
      </c>
      <c r="C217" s="76" t="s">
        <v>8</v>
      </c>
      <c r="D217" t="s">
        <v>6</v>
      </c>
      <c r="E217" s="67"/>
      <c r="F217" s="62">
        <v>0.17</v>
      </c>
      <c r="H217"/>
      <c r="I217" s="33">
        <v>1334.3417212739021</v>
      </c>
      <c r="J217" s="61">
        <f t="shared" ref="J217" si="367">(J213+J215)/2</f>
        <v>1444.5638516842109</v>
      </c>
      <c r="K217" s="48">
        <f>K215</f>
        <v>7.6301321178569817E-2</v>
      </c>
      <c r="L217" s="44">
        <f t="shared" si="366"/>
        <v>1.1495598032960685</v>
      </c>
      <c r="M217" s="2">
        <f>M215</f>
        <v>6.7723999945213609E-2</v>
      </c>
      <c r="Q217" s="10">
        <f>Q215</f>
        <v>1443.5236920192613</v>
      </c>
      <c r="R217" s="48">
        <f>R215</f>
        <v>7.2005101313933042E-4</v>
      </c>
      <c r="T217" s="10">
        <f>T215</f>
        <v>1552.7056627646202</v>
      </c>
      <c r="U217" s="48">
        <f>U215</f>
        <v>-7.4861219152290992E-2</v>
      </c>
      <c r="W217" s="10"/>
      <c r="X217" s="48"/>
      <c r="Z217" s="10"/>
      <c r="AA217" s="48"/>
      <c r="AC217" s="10"/>
      <c r="AD217" s="48"/>
    </row>
    <row r="218" spans="1:42" x14ac:dyDescent="0.2">
      <c r="A218" s="1">
        <v>20</v>
      </c>
      <c r="B218" s="4" t="s">
        <v>148</v>
      </c>
      <c r="C218" t="s">
        <v>62</v>
      </c>
      <c r="D218" t="s">
        <v>9</v>
      </c>
      <c r="E218" s="67"/>
      <c r="F218" s="62">
        <f>(F214+F216)/2</f>
        <v>0.30499999999999999</v>
      </c>
      <c r="H218"/>
      <c r="I218" s="33">
        <f t="shared" ref="I218:J218" si="368">(I214+I216)/2</f>
        <v>1712.3367856509369</v>
      </c>
      <c r="J218" s="61">
        <f t="shared" si="368"/>
        <v>1825.6504671999999</v>
      </c>
      <c r="K218" s="48">
        <f>(K214+K216)/2</f>
        <v>6.2067566374220659E-2</v>
      </c>
      <c r="L218" s="44">
        <f t="shared" si="366"/>
        <v>1.47520946629042</v>
      </c>
      <c r="M218" s="42">
        <f>(M214+M216)/2</f>
        <v>4.0666542950664041E-2</v>
      </c>
      <c r="Q218" s="10">
        <f t="shared" ref="Q218" si="369">(Q214+Q216)/2</f>
        <v>1777.8977877527936</v>
      </c>
      <c r="R218" s="48">
        <f>(R214+R216)/2</f>
        <v>2.6156529031783671E-2</v>
      </c>
      <c r="T218" s="10">
        <f t="shared" ref="T218" si="370">(T214+T216)/2</f>
        <v>1843.4587898546504</v>
      </c>
      <c r="U218" s="48">
        <f>(U214+U216)/2</f>
        <v>-9.7545083106533176E-3</v>
      </c>
      <c r="W218" s="10"/>
      <c r="X218" s="48"/>
      <c r="Z218" s="10"/>
      <c r="AA218" s="48"/>
      <c r="AC218" s="10"/>
      <c r="AD218" s="48"/>
    </row>
    <row r="219" spans="1:42" x14ac:dyDescent="0.2">
      <c r="A219" s="1">
        <v>20</v>
      </c>
      <c r="B219" s="4" t="s">
        <v>148</v>
      </c>
      <c r="C219" t="s">
        <v>62</v>
      </c>
      <c r="D219" t="s">
        <v>63</v>
      </c>
      <c r="E219" s="67"/>
      <c r="F219" s="62">
        <f>AVERAGE(F214:F216)</f>
        <v>0.26</v>
      </c>
      <c r="H219"/>
      <c r="I219" s="33">
        <f>AVERAGE(I214:I216)</f>
        <v>1586.3384308585919</v>
      </c>
      <c r="J219" s="61">
        <f>AVERAGE(J214:J216)</f>
        <v>1698.6215953614037</v>
      </c>
      <c r="K219" s="48">
        <f>AVERAGE(K214:K216)</f>
        <v>6.6812151309003712E-2</v>
      </c>
      <c r="L219" s="44">
        <f t="shared" si="366"/>
        <v>1.3666595786256361</v>
      </c>
      <c r="M219" s="2">
        <f>AVERAGE(M213:M216)</f>
        <v>4.9685695282180559E-2</v>
      </c>
      <c r="Q219" s="10">
        <f>AVERAGE(Q214:Q216)</f>
        <v>1666.439755841616</v>
      </c>
      <c r="R219" s="48">
        <f>AVERAGE(R214:R216)</f>
        <v>1.7677703025568894E-2</v>
      </c>
      <c r="T219" s="10">
        <f>AVERAGE(T214:T216)</f>
        <v>1746.5410808246404</v>
      </c>
      <c r="U219" s="48">
        <f>AVERAGE(U214:U216)</f>
        <v>-3.1456745257865876E-2</v>
      </c>
      <c r="W219" s="10"/>
      <c r="X219" s="48"/>
      <c r="Z219" s="10"/>
      <c r="AA219" s="48"/>
      <c r="AC219" s="10"/>
      <c r="AD219" s="48"/>
    </row>
    <row r="220" spans="1:42" x14ac:dyDescent="0.2">
      <c r="B220" s="4"/>
      <c r="E220" s="67"/>
      <c r="H220"/>
      <c r="I220" s="33"/>
      <c r="K220" s="48"/>
      <c r="M220" s="2"/>
      <c r="Q220" s="10"/>
      <c r="R220" s="48"/>
      <c r="T220" s="10"/>
      <c r="U220" s="48"/>
      <c r="W220" s="10"/>
      <c r="X220" s="48"/>
      <c r="Z220" s="10"/>
      <c r="AA220" s="48"/>
      <c r="AC220" s="10"/>
      <c r="AD220" s="48"/>
    </row>
    <row r="221" spans="1:42" ht="24" x14ac:dyDescent="0.2">
      <c r="A221" s="1">
        <v>20</v>
      </c>
      <c r="B221" s="66" t="s">
        <v>149</v>
      </c>
      <c r="C221" t="s">
        <v>5</v>
      </c>
      <c r="D221" t="s">
        <v>6</v>
      </c>
      <c r="E221" s="60">
        <v>16121.606938999999</v>
      </c>
      <c r="F221" s="70" t="s">
        <v>10</v>
      </c>
      <c r="H221"/>
      <c r="I221" s="33"/>
      <c r="J221" s="68">
        <v>1613.4015789473683</v>
      </c>
      <c r="K221" s="48"/>
      <c r="M221" s="2"/>
      <c r="Q221" s="10"/>
      <c r="R221" s="48"/>
      <c r="T221" s="10"/>
      <c r="U221" s="48"/>
      <c r="W221" s="10"/>
      <c r="X221" s="48"/>
      <c r="Z221" s="10"/>
      <c r="AA221" s="48"/>
      <c r="AC221" s="10"/>
      <c r="AD221" s="48"/>
    </row>
    <row r="222" spans="1:42" ht="24" x14ac:dyDescent="0.2">
      <c r="A222" s="1">
        <v>20</v>
      </c>
      <c r="B222" s="66" t="s">
        <v>149</v>
      </c>
      <c r="C222" t="s">
        <v>5</v>
      </c>
      <c r="D222" t="s">
        <v>9</v>
      </c>
      <c r="E222" s="67"/>
      <c r="F222" s="5">
        <v>0.41</v>
      </c>
      <c r="G222">
        <v>-1.54112379E-3</v>
      </c>
      <c r="H222">
        <v>2.7878476459999999</v>
      </c>
      <c r="I222" s="33">
        <f t="shared" ref="I222:I224" si="371">-H222/G222</f>
        <v>1808.9706122828718</v>
      </c>
      <c r="J222" s="68">
        <v>1926.5040000000001</v>
      </c>
      <c r="K222" s="48">
        <f t="shared" ref="K222:K224" si="372">(J222-I222)/J222</f>
        <v>6.1008639336917199E-2</v>
      </c>
      <c r="L222" s="44">
        <f>12*I222/$E$221</f>
        <v>1.3464940206972293</v>
      </c>
      <c r="M222" s="42">
        <f>-1/(G222*$E$221)</f>
        <v>4.024891217391241E-2</v>
      </c>
      <c r="Q222" s="10">
        <f t="shared" ref="Q222:Q224" si="373">(-0.1-$H222)/$G222</f>
        <v>1873.8583264618867</v>
      </c>
      <c r="R222" s="48">
        <f t="shared" ref="R222:R224" si="374">($J222-Q222)/$J222</f>
        <v>2.7327051248330365E-2</v>
      </c>
      <c r="T222" s="10">
        <f t="shared" ref="T222:T224" si="375">(-0.2-$H222)/$G222</f>
        <v>1938.7460406409014</v>
      </c>
      <c r="U222" s="48">
        <f t="shared" ref="U222:U224" si="376">($J222-T222)/$J222</f>
        <v>-6.3545368402563515E-3</v>
      </c>
      <c r="W222" s="10"/>
      <c r="X222" s="48"/>
      <c r="Z222" s="10"/>
      <c r="AA222" s="48"/>
      <c r="AC222" s="10"/>
      <c r="AD222" s="48"/>
    </row>
    <row r="223" spans="1:42" ht="24" x14ac:dyDescent="0.2">
      <c r="A223" s="1">
        <v>20</v>
      </c>
      <c r="B223" s="66" t="s">
        <v>149</v>
      </c>
      <c r="C223" t="s">
        <v>8</v>
      </c>
      <c r="D223" t="s">
        <v>6</v>
      </c>
      <c r="E223" s="67"/>
      <c r="F223" s="5">
        <v>0.23</v>
      </c>
      <c r="G223">
        <v>-1.5373345679999999E-3</v>
      </c>
      <c r="H223">
        <v>2.3793853349999998</v>
      </c>
      <c r="I223" s="33">
        <f t="shared" si="371"/>
        <v>1547.7342307442345</v>
      </c>
      <c r="J223" s="68">
        <v>1613.4015789473683</v>
      </c>
      <c r="K223" s="48">
        <f t="shared" si="372"/>
        <v>4.0701180078165734E-2</v>
      </c>
      <c r="L223" s="44">
        <f t="shared" ref="L223:L227" si="377">12*I223/$E$221</f>
        <v>1.1520446342108166</v>
      </c>
      <c r="M223" s="42">
        <f>-1/(G223*$E$221)</f>
        <v>4.0348117686271293E-2</v>
      </c>
      <c r="Q223" s="10">
        <f t="shared" si="373"/>
        <v>1612.7818801508924</v>
      </c>
      <c r="R223" s="48">
        <f t="shared" si="374"/>
        <v>3.8409457667704111E-4</v>
      </c>
      <c r="T223" s="10">
        <f t="shared" si="375"/>
        <v>1677.8295295575506</v>
      </c>
      <c r="U223" s="48">
        <f t="shared" si="376"/>
        <v>-3.9932990924811798E-2</v>
      </c>
      <c r="W223" s="10"/>
      <c r="X223" s="48"/>
      <c r="Z223" s="10"/>
      <c r="AA223" s="48"/>
      <c r="AC223" s="10"/>
      <c r="AD223" s="48"/>
    </row>
    <row r="224" spans="1:42" ht="24" x14ac:dyDescent="0.2">
      <c r="A224" s="1">
        <v>20</v>
      </c>
      <c r="B224" s="66" t="s">
        <v>149</v>
      </c>
      <c r="C224" t="s">
        <v>8</v>
      </c>
      <c r="D224" t="s">
        <v>9</v>
      </c>
      <c r="E224" s="67"/>
      <c r="F224" s="62">
        <v>0.37</v>
      </c>
      <c r="G224">
        <v>-2.3110039869999998E-3</v>
      </c>
      <c r="H224">
        <v>4.2922983239999999</v>
      </c>
      <c r="I224" s="33">
        <f t="shared" si="371"/>
        <v>1857.3305576906389</v>
      </c>
      <c r="J224" s="68">
        <v>1926.5040000000001</v>
      </c>
      <c r="K224" s="48">
        <f t="shared" si="372"/>
        <v>3.5906202275915976E-2</v>
      </c>
      <c r="L224" s="44">
        <f t="shared" si="377"/>
        <v>1.3824903917220897</v>
      </c>
      <c r="M224" s="42">
        <f>-1/(G224*$E$221)</f>
        <v>2.684052317597193E-2</v>
      </c>
      <c r="Q224" s="10">
        <f t="shared" si="373"/>
        <v>1900.6017941586529</v>
      </c>
      <c r="R224" s="48">
        <f t="shared" si="374"/>
        <v>1.3445186639294424E-2</v>
      </c>
      <c r="T224" s="10">
        <f t="shared" si="375"/>
        <v>1943.8730306266671</v>
      </c>
      <c r="U224" s="48">
        <f t="shared" si="376"/>
        <v>-9.0158289973272451E-3</v>
      </c>
      <c r="W224" s="10"/>
      <c r="X224" s="48"/>
      <c r="Z224" s="10"/>
      <c r="AA224" s="48"/>
      <c r="AC224" s="10"/>
      <c r="AD224" s="48"/>
    </row>
    <row r="225" spans="1:42" ht="24" x14ac:dyDescent="0.2">
      <c r="A225" s="1">
        <v>20</v>
      </c>
      <c r="B225" s="66" t="s">
        <v>149</v>
      </c>
      <c r="C225" s="76" t="s">
        <v>8</v>
      </c>
      <c r="D225" t="s">
        <v>6</v>
      </c>
      <c r="E225" s="67"/>
      <c r="F225" s="5">
        <v>0.23</v>
      </c>
      <c r="H225"/>
      <c r="I225" s="33">
        <v>1547.7342307442345</v>
      </c>
      <c r="J225" s="61">
        <f t="shared" ref="J225:J226" si="378">(J221+J223)/2</f>
        <v>1613.4015789473683</v>
      </c>
      <c r="K225" s="48">
        <f>K223</f>
        <v>4.0701180078165734E-2</v>
      </c>
      <c r="L225" s="44">
        <f t="shared" si="377"/>
        <v>1.1520446342108166</v>
      </c>
      <c r="M225" s="2">
        <f>M223</f>
        <v>4.0348117686271293E-2</v>
      </c>
      <c r="Q225" s="10">
        <f>Q223</f>
        <v>1612.7818801508924</v>
      </c>
      <c r="R225" s="48">
        <f>R223</f>
        <v>3.8409457667704111E-4</v>
      </c>
      <c r="T225" s="10">
        <f>T223</f>
        <v>1677.8295295575506</v>
      </c>
      <c r="U225" s="48">
        <f>U223</f>
        <v>-3.9932990924811798E-2</v>
      </c>
      <c r="W225" s="10"/>
      <c r="X225" s="48"/>
      <c r="Z225" s="10"/>
      <c r="AA225" s="48"/>
      <c r="AC225" s="10"/>
      <c r="AD225" s="48"/>
    </row>
    <row r="226" spans="1:42" ht="24" x14ac:dyDescent="0.2">
      <c r="A226" s="1">
        <v>20</v>
      </c>
      <c r="B226" s="66" t="s">
        <v>149</v>
      </c>
      <c r="C226" t="s">
        <v>62</v>
      </c>
      <c r="D226" t="s">
        <v>9</v>
      </c>
      <c r="E226" s="67"/>
      <c r="F226" s="62">
        <f>(F222+F224)/2</f>
        <v>0.39</v>
      </c>
      <c r="H226"/>
      <c r="I226" s="33">
        <f t="shared" ref="I226" si="379">(I222+I224)/2</f>
        <v>1833.1505849867553</v>
      </c>
      <c r="J226" s="61">
        <f t="shared" si="378"/>
        <v>1926.5040000000001</v>
      </c>
      <c r="K226" s="48">
        <f>(K222+K224)/2</f>
        <v>4.8457420806416587E-2</v>
      </c>
      <c r="L226" s="44">
        <f t="shared" si="377"/>
        <v>1.3644922062096594</v>
      </c>
      <c r="M226" s="42">
        <f>(M222+M224)/2</f>
        <v>3.3544717674942173E-2</v>
      </c>
      <c r="Q226" s="10">
        <f t="shared" ref="Q226" si="380">(Q222+Q224)/2</f>
        <v>1887.2300603102699</v>
      </c>
      <c r="R226" s="48">
        <f>(R222+R224)/2</f>
        <v>2.0386118943812395E-2</v>
      </c>
      <c r="T226" s="10">
        <f t="shared" ref="T226" si="381">(T222+T224)/2</f>
        <v>1941.3095356337842</v>
      </c>
      <c r="U226" s="48">
        <f>(U222+U224)/2</f>
        <v>-7.6851829187917983E-3</v>
      </c>
      <c r="W226" s="10"/>
      <c r="X226" s="48"/>
      <c r="Z226" s="10"/>
      <c r="AA226" s="48"/>
      <c r="AC226" s="10"/>
      <c r="AD226" s="48"/>
    </row>
    <row r="227" spans="1:42" ht="24" x14ac:dyDescent="0.2">
      <c r="A227" s="1">
        <v>20</v>
      </c>
      <c r="B227" s="66" t="s">
        <v>149</v>
      </c>
      <c r="C227" t="s">
        <v>62</v>
      </c>
      <c r="D227" t="s">
        <v>63</v>
      </c>
      <c r="E227" s="67"/>
      <c r="F227" s="5">
        <f>AVERAGE(F222:F224)</f>
        <v>0.33666666666666667</v>
      </c>
      <c r="H227"/>
      <c r="I227" s="33">
        <f>AVERAGE(I222:I224)</f>
        <v>1738.0118002392483</v>
      </c>
      <c r="J227" s="61">
        <f>AVERAGE(J222:J224)</f>
        <v>1822.1365263157895</v>
      </c>
      <c r="K227" s="48">
        <f>AVERAGE(K222:K224)</f>
        <v>4.5872007230332967E-2</v>
      </c>
      <c r="L227" s="44">
        <f t="shared" si="377"/>
        <v>1.2936763488767118</v>
      </c>
      <c r="M227" s="2">
        <f>AVERAGE(M221:M224)</f>
        <v>3.5812517678718542E-2</v>
      </c>
      <c r="Q227" s="10">
        <f>AVERAGE(Q222:Q224)</f>
        <v>1795.7473335904772</v>
      </c>
      <c r="R227" s="48">
        <f>AVERAGE(R222:R224)</f>
        <v>1.371877748810061E-2</v>
      </c>
      <c r="T227" s="10">
        <f>AVERAGE(T222:T224)</f>
        <v>1853.4828669417063</v>
      </c>
      <c r="U227" s="48">
        <f>AVERAGE(U222:U224)</f>
        <v>-1.8434452254131799E-2</v>
      </c>
      <c r="W227" s="10"/>
      <c r="X227" s="48"/>
      <c r="Z227" s="10"/>
      <c r="AA227" s="48"/>
      <c r="AC227" s="10"/>
      <c r="AD227" s="48"/>
    </row>
    <row r="228" spans="1:42" x14ac:dyDescent="0.2">
      <c r="B228" s="4"/>
      <c r="E228" s="67"/>
    </row>
    <row r="229" spans="1:42" ht="24" x14ac:dyDescent="0.2">
      <c r="A229" s="1">
        <v>20</v>
      </c>
      <c r="B229" s="66" t="s">
        <v>150</v>
      </c>
      <c r="C229" t="s">
        <v>5</v>
      </c>
      <c r="D229" t="s">
        <v>6</v>
      </c>
      <c r="E229" s="60">
        <v>16121.606938999999</v>
      </c>
      <c r="F229" s="70" t="s">
        <v>10</v>
      </c>
      <c r="J229" s="61">
        <v>1615.1399122807015</v>
      </c>
    </row>
    <row r="230" spans="1:42" ht="24" x14ac:dyDescent="0.2">
      <c r="A230" s="1">
        <v>20</v>
      </c>
      <c r="B230" s="66" t="s">
        <v>150</v>
      </c>
      <c r="C230" t="s">
        <v>5</v>
      </c>
      <c r="D230" t="s">
        <v>9</v>
      </c>
      <c r="E230" s="67"/>
      <c r="F230" s="5">
        <v>0.47</v>
      </c>
      <c r="G230">
        <v>-1.372993672E-3</v>
      </c>
      <c r="H230" s="15">
        <v>2.2928516550000002</v>
      </c>
      <c r="I230" s="33">
        <f t="shared" ref="I230:I232" si="382">-H230/G230</f>
        <v>1669.9652021411503</v>
      </c>
      <c r="J230" s="61">
        <v>1948.3693333333333</v>
      </c>
      <c r="K230" s="48">
        <f t="shared" ref="K230:K232" si="383">(J230-I230)/J230</f>
        <v>0.14289084026788712</v>
      </c>
      <c r="L230" s="44">
        <f>12*I230/$E$221</f>
        <v>1.2430263621683875</v>
      </c>
      <c r="M230" s="42">
        <f>-1/(G230*$E$221)</f>
        <v>4.5177597929116332E-2</v>
      </c>
      <c r="Q230" s="10">
        <f t="shared" ref="Q230:Q232" si="384">(-0.1-$H230)/$G230</f>
        <v>1742.7987497672898</v>
      </c>
      <c r="R230" s="48">
        <f t="shared" ref="R230:R232" si="385">($J230-Q230)/$J230</f>
        <v>0.10550904289503814</v>
      </c>
      <c r="T230" s="10">
        <f t="shared" ref="T230:T232" si="386">(-0.2-$H230)/$G230</f>
        <v>1815.6322973934291</v>
      </c>
      <c r="U230" s="48">
        <f t="shared" ref="U230:U232" si="387">($J230-T230)/$J230</f>
        <v>6.8127245522189267E-2</v>
      </c>
      <c r="W230" s="10">
        <f t="shared" ref="W230:W232" si="388">(-0.3-$H230)/$G230</f>
        <v>1888.4658450195684</v>
      </c>
      <c r="X230" s="48">
        <f t="shared" ref="X230:X232" si="389">($J230-W230)/$J230</f>
        <v>3.0745448149340396E-2</v>
      </c>
      <c r="Z230" s="10">
        <f t="shared" ref="Z230:Z232" si="390">(-0.4-$H230)/$G230</f>
        <v>1961.2993926457077</v>
      </c>
      <c r="AA230" s="48">
        <f t="shared" ref="AA230:AA232" si="391">($J230-Z230)/$J230</f>
        <v>-6.6363492235084779E-3</v>
      </c>
      <c r="AC230" s="10">
        <f t="shared" ref="AC230:AC232" si="392">(-0.5-$H230)/$G230</f>
        <v>2034.1329402718472</v>
      </c>
      <c r="AD230" s="48">
        <f t="shared" ref="AD230:AD232" si="393">($J230-AC230)/$J230</f>
        <v>-4.4018146596357464E-2</v>
      </c>
      <c r="AF230" s="10">
        <f t="shared" ref="AF230:AF232" si="394">(-0.6-$H230)/$G230</f>
        <v>2106.9664878979866</v>
      </c>
      <c r="AG230" s="48">
        <f t="shared" ref="AG230:AG232" si="395">($J230-AF230)/$J230</f>
        <v>-8.1399943969206343E-2</v>
      </c>
      <c r="AI230" s="10"/>
      <c r="AJ230" s="48"/>
      <c r="AL230" s="10"/>
      <c r="AM230" s="48"/>
      <c r="AO230" s="10"/>
      <c r="AP230" s="48"/>
    </row>
    <row r="231" spans="1:42" ht="24" x14ac:dyDescent="0.2">
      <c r="A231" s="1">
        <v>20</v>
      </c>
      <c r="B231" s="66" t="s">
        <v>150</v>
      </c>
      <c r="C231" t="s">
        <v>8</v>
      </c>
      <c r="D231" t="s">
        <v>6</v>
      </c>
      <c r="E231" s="67"/>
      <c r="F231" s="5">
        <v>0.42</v>
      </c>
      <c r="G231">
        <v>-1.4996006169999999E-3</v>
      </c>
      <c r="H231" s="15">
        <v>2.0985776980000002</v>
      </c>
      <c r="I231" s="33">
        <f t="shared" si="382"/>
        <v>1399.4244028775297</v>
      </c>
      <c r="J231" s="61">
        <v>1615.1399122807015</v>
      </c>
      <c r="K231" s="48">
        <f t="shared" si="383"/>
        <v>0.13355840429858795</v>
      </c>
      <c r="L231" s="44">
        <f t="shared" ref="L231:L235" si="396">12*I231/$E$221</f>
        <v>1.0416513005230239</v>
      </c>
      <c r="M231" s="42">
        <f>-1/(G231*$E$221)</f>
        <v>4.1363383936802577E-2</v>
      </c>
      <c r="Q231" s="10">
        <f t="shared" si="384"/>
        <v>1466.1088246271377</v>
      </c>
      <c r="R231" s="48">
        <f t="shared" si="385"/>
        <v>9.2271317500364741E-2</v>
      </c>
      <c r="T231" s="10">
        <f t="shared" si="386"/>
        <v>1532.7932463767454</v>
      </c>
      <c r="U231" s="48">
        <f t="shared" si="387"/>
        <v>5.0984230702141663E-2</v>
      </c>
      <c r="W231" s="10">
        <f t="shared" si="388"/>
        <v>1599.4776681263529</v>
      </c>
      <c r="X231" s="48">
        <f t="shared" si="389"/>
        <v>9.6971439039187247E-3</v>
      </c>
      <c r="Z231" s="10">
        <f t="shared" si="390"/>
        <v>1666.1620898759606</v>
      </c>
      <c r="AA231" s="48">
        <f t="shared" si="391"/>
        <v>-3.1589942894304356E-2</v>
      </c>
      <c r="AC231" s="10">
        <f t="shared" si="392"/>
        <v>1732.8465116255686</v>
      </c>
      <c r="AD231" s="48">
        <f t="shared" si="393"/>
        <v>-7.2877029692527573E-2</v>
      </c>
      <c r="AF231" s="10">
        <f t="shared" si="394"/>
        <v>1799.5309333751763</v>
      </c>
      <c r="AG231" s="48">
        <f t="shared" si="395"/>
        <v>-0.11416411649075066</v>
      </c>
      <c r="AI231" s="10"/>
      <c r="AJ231" s="48"/>
      <c r="AL231" s="10"/>
      <c r="AM231" s="48"/>
      <c r="AO231" s="10"/>
      <c r="AP231" s="48"/>
    </row>
    <row r="232" spans="1:42" ht="24" x14ac:dyDescent="0.2">
      <c r="A232" s="1">
        <v>20</v>
      </c>
      <c r="B232" s="66" t="s">
        <v>150</v>
      </c>
      <c r="C232" t="s">
        <v>8</v>
      </c>
      <c r="D232" t="s">
        <v>9</v>
      </c>
      <c r="E232" s="67"/>
      <c r="F232" s="5">
        <v>0.69</v>
      </c>
      <c r="G232">
        <v>-1.90821093E-3</v>
      </c>
      <c r="H232" s="15">
        <v>3.1064254349999998</v>
      </c>
      <c r="I232" s="33">
        <f t="shared" si="382"/>
        <v>1627.9256062116779</v>
      </c>
      <c r="J232" s="61">
        <v>1948.3693333333333</v>
      </c>
      <c r="K232" s="48">
        <f t="shared" si="383"/>
        <v>0.16446765078848266</v>
      </c>
      <c r="L232" s="44">
        <f t="shared" si="396"/>
        <v>1.2117344969676991</v>
      </c>
      <c r="M232" s="42">
        <f>-1/(G232*$E$221)</f>
        <v>3.2506131841953674E-2</v>
      </c>
      <c r="Q232" s="10">
        <f t="shared" si="384"/>
        <v>1680.330714278007</v>
      </c>
      <c r="R232" s="48">
        <f t="shared" si="385"/>
        <v>0.1375707441446726</v>
      </c>
      <c r="T232" s="10">
        <f t="shared" si="386"/>
        <v>1732.7358223443359</v>
      </c>
      <c r="U232" s="48">
        <f t="shared" si="387"/>
        <v>0.11067383750086263</v>
      </c>
      <c r="W232" s="10">
        <f t="shared" si="388"/>
        <v>1785.1409304106646</v>
      </c>
      <c r="X232" s="48">
        <f t="shared" si="389"/>
        <v>8.3776930857052789E-2</v>
      </c>
      <c r="Z232" s="10">
        <f t="shared" si="390"/>
        <v>1837.5460384769935</v>
      </c>
      <c r="AA232" s="48">
        <f t="shared" si="391"/>
        <v>5.688002421324282E-2</v>
      </c>
      <c r="AC232" s="10">
        <f t="shared" si="392"/>
        <v>1889.9511465433225</v>
      </c>
      <c r="AD232" s="48">
        <f t="shared" si="393"/>
        <v>2.9983117569432859E-2</v>
      </c>
      <c r="AF232" s="10">
        <f t="shared" si="394"/>
        <v>1942.3562546096516</v>
      </c>
      <c r="AG232" s="48">
        <f t="shared" si="395"/>
        <v>3.0862109256227779E-3</v>
      </c>
      <c r="AI232" s="10"/>
      <c r="AJ232" s="48"/>
      <c r="AL232" s="10"/>
      <c r="AM232" s="48"/>
      <c r="AO232" s="10"/>
      <c r="AP232" s="48"/>
    </row>
    <row r="233" spans="1:42" ht="24" x14ac:dyDescent="0.2">
      <c r="A233" s="1">
        <v>20</v>
      </c>
      <c r="B233" s="66" t="s">
        <v>150</v>
      </c>
      <c r="C233" s="88" t="s">
        <v>8</v>
      </c>
      <c r="D233" t="s">
        <v>6</v>
      </c>
      <c r="E233" s="67"/>
      <c r="F233" s="5">
        <v>0.23</v>
      </c>
      <c r="I233" s="33">
        <f>I231</f>
        <v>1399.4244028775297</v>
      </c>
      <c r="J233" s="61">
        <f t="shared" ref="J233:J234" si="397">(J229+J231)/2</f>
        <v>1615.1399122807015</v>
      </c>
      <c r="K233" s="48">
        <f>K231</f>
        <v>0.13355840429858795</v>
      </c>
      <c r="L233" s="44">
        <f t="shared" si="396"/>
        <v>1.0416513005230239</v>
      </c>
      <c r="M233" s="2">
        <f>M231</f>
        <v>4.1363383936802577E-2</v>
      </c>
      <c r="Q233" s="10">
        <f>Q231</f>
        <v>1466.1088246271377</v>
      </c>
      <c r="R233" s="48">
        <f>R231</f>
        <v>9.2271317500364741E-2</v>
      </c>
      <c r="T233" s="10">
        <f>T231</f>
        <v>1532.7932463767454</v>
      </c>
      <c r="U233" s="48">
        <f>U231</f>
        <v>5.0984230702141663E-2</v>
      </c>
      <c r="W233" s="10">
        <f>W231</f>
        <v>1599.4776681263529</v>
      </c>
      <c r="X233" s="48">
        <f>X231</f>
        <v>9.6971439039187247E-3</v>
      </c>
      <c r="Z233" s="10">
        <f>Z231</f>
        <v>1666.1620898759606</v>
      </c>
      <c r="AA233" s="48">
        <f>AA231</f>
        <v>-3.1589942894304356E-2</v>
      </c>
      <c r="AC233" s="10">
        <f>AC231</f>
        <v>1732.8465116255686</v>
      </c>
      <c r="AD233" s="48">
        <f>AD231</f>
        <v>-7.2877029692527573E-2</v>
      </c>
      <c r="AF233" s="10">
        <f>AF231</f>
        <v>1799.5309333751763</v>
      </c>
      <c r="AG233" s="48">
        <f>AG231</f>
        <v>-0.11416411649075066</v>
      </c>
      <c r="AI233" s="10"/>
      <c r="AJ233" s="48"/>
      <c r="AL233" s="10"/>
      <c r="AM233" s="48"/>
      <c r="AO233" s="10"/>
      <c r="AP233" s="48"/>
    </row>
    <row r="234" spans="1:42" ht="24" x14ac:dyDescent="0.2">
      <c r="A234" s="1">
        <v>20</v>
      </c>
      <c r="B234" s="66" t="s">
        <v>150</v>
      </c>
      <c r="C234" t="s">
        <v>62</v>
      </c>
      <c r="D234" t="s">
        <v>9</v>
      </c>
      <c r="E234" s="67"/>
      <c r="F234" s="5">
        <f>(F230+F232)/2</f>
        <v>0.57999999999999996</v>
      </c>
      <c r="I234" s="33">
        <f t="shared" ref="I234" si="398">(I230+I232)/2</f>
        <v>1648.9454041764141</v>
      </c>
      <c r="J234" s="61">
        <f t="shared" si="397"/>
        <v>1948.3693333333333</v>
      </c>
      <c r="K234" s="48">
        <f>(K230+K232)/2</f>
        <v>0.1536792455281849</v>
      </c>
      <c r="L234" s="44">
        <f t="shared" si="396"/>
        <v>1.2273804295680435</v>
      </c>
      <c r="M234" s="42">
        <f>(M230+M232)/2</f>
        <v>3.8841864885535003E-2</v>
      </c>
      <c r="Q234" s="10">
        <f t="shared" ref="Q234" si="399">(Q230+Q232)/2</f>
        <v>1711.5647320226485</v>
      </c>
      <c r="R234" s="48">
        <f>(R230+R232)/2</f>
        <v>0.12153989351985536</v>
      </c>
      <c r="T234" s="10">
        <f t="shared" ref="T234" si="400">(T230+T232)/2</f>
        <v>1774.1840598688825</v>
      </c>
      <c r="U234" s="48">
        <f>(U230+U232)/2</f>
        <v>8.9400541511525947E-2</v>
      </c>
      <c r="W234" s="10">
        <f t="shared" ref="W234" si="401">(W230+W232)/2</f>
        <v>1836.8033877151165</v>
      </c>
      <c r="X234" s="48">
        <f>(X230+X232)/2</f>
        <v>5.7261189503196593E-2</v>
      </c>
      <c r="Z234" s="10">
        <f t="shared" ref="Z234" si="402">(Z230+Z232)/2</f>
        <v>1899.4227155613507</v>
      </c>
      <c r="AA234" s="48">
        <f>(AA230+AA232)/2</f>
        <v>2.5121837494867173E-2</v>
      </c>
      <c r="AC234" s="10">
        <f t="shared" ref="AC234" si="403">(AC230+AC232)/2</f>
        <v>1962.042043407585</v>
      </c>
      <c r="AD234" s="48">
        <f>(AD230+AD232)/2</f>
        <v>-7.0175145134623029E-3</v>
      </c>
      <c r="AF234" s="10">
        <f t="shared" ref="AF234" si="404">(AF230+AF232)/2</f>
        <v>2024.6613712538192</v>
      </c>
      <c r="AG234" s="48">
        <f>(AG230+AG232)/2</f>
        <v>-3.9156866521791782E-2</v>
      </c>
      <c r="AI234" s="10"/>
      <c r="AJ234" s="48"/>
      <c r="AL234" s="10"/>
      <c r="AM234" s="48"/>
      <c r="AO234" s="10"/>
      <c r="AP234" s="48"/>
    </row>
    <row r="235" spans="1:42" ht="24" x14ac:dyDescent="0.2">
      <c r="A235" s="1">
        <v>20</v>
      </c>
      <c r="B235" s="66" t="s">
        <v>150</v>
      </c>
      <c r="C235" t="s">
        <v>62</v>
      </c>
      <c r="D235" t="s">
        <v>63</v>
      </c>
      <c r="E235" s="67"/>
      <c r="F235" s="5">
        <f>AVERAGE(F230:F232)</f>
        <v>0.52666666666666662</v>
      </c>
      <c r="I235" s="33">
        <f>AVERAGE(I230:I232)</f>
        <v>1565.7717370767859</v>
      </c>
      <c r="J235" s="61">
        <f>AVERAGE(J230:J232)</f>
        <v>1837.2928596491226</v>
      </c>
      <c r="K235" s="48">
        <f>AVERAGE(K230:K232)</f>
        <v>0.14697229845165258</v>
      </c>
      <c r="L235" s="44">
        <f t="shared" si="396"/>
        <v>1.1654707198863703</v>
      </c>
      <c r="M235" s="2">
        <f>AVERAGE(M229:M232)</f>
        <v>3.9682371235957525E-2</v>
      </c>
      <c r="Q235" s="10">
        <f>AVERAGE(Q230:Q232)</f>
        <v>1629.7460962241448</v>
      </c>
      <c r="R235" s="48">
        <f>AVERAGE(R230:R232)</f>
        <v>0.11178370151335848</v>
      </c>
      <c r="T235" s="10">
        <f>AVERAGE(T230:T232)</f>
        <v>1693.7204553715035</v>
      </c>
      <c r="U235" s="48">
        <f>AVERAGE(U230:U232)</f>
        <v>7.6595104575064521E-2</v>
      </c>
      <c r="W235" s="10">
        <f>AVERAGE(W230:W232)</f>
        <v>1757.6948145188619</v>
      </c>
      <c r="X235" s="48">
        <f>AVERAGE(X230:X232)</f>
        <v>4.1406507636770638E-2</v>
      </c>
      <c r="Z235" s="10">
        <f>AVERAGE(Z230:Z232)</f>
        <v>1821.6691736662208</v>
      </c>
      <c r="AA235" s="48">
        <f>AVERAGE(AA230:AA232)</f>
        <v>6.2179106984766629E-3</v>
      </c>
      <c r="AC235" s="10">
        <f t="shared" ref="AC235:AD235" si="405">AVERAGE(AC229:AC232)</f>
        <v>1885.6435328135794</v>
      </c>
      <c r="AD235" s="48">
        <f t="shared" si="405"/>
        <v>-2.8970686239817394E-2</v>
      </c>
      <c r="AF235" s="10">
        <f t="shared" ref="AF235:AG235" si="406">AVERAGE(AF229:AF232)</f>
        <v>1949.6178919609383</v>
      </c>
      <c r="AG235" s="48">
        <f t="shared" si="406"/>
        <v>-6.4159283178111412E-2</v>
      </c>
      <c r="AI235" s="10"/>
      <c r="AJ235" s="48"/>
      <c r="AL235" s="10"/>
      <c r="AM235" s="48"/>
      <c r="AO235" s="10"/>
      <c r="AP235" s="48"/>
    </row>
    <row r="236" spans="1:42" x14ac:dyDescent="0.2">
      <c r="B236" s="66"/>
      <c r="E236" s="67"/>
      <c r="I236" s="33"/>
      <c r="K236" s="48"/>
      <c r="M236" s="2"/>
      <c r="Q236" s="10"/>
      <c r="R236" s="48"/>
      <c r="T236" s="10"/>
      <c r="U236" s="48"/>
      <c r="W236" s="10"/>
      <c r="X236" s="48"/>
      <c r="Z236" s="10"/>
      <c r="AA236" s="48"/>
      <c r="AC236" s="10"/>
      <c r="AD236" s="48"/>
      <c r="AF236" s="10"/>
      <c r="AG236" s="48"/>
      <c r="AI236" s="10"/>
      <c r="AJ236" s="48"/>
      <c r="AL236" s="10"/>
      <c r="AM236" s="48"/>
      <c r="AO236" s="10"/>
      <c r="AP236" s="48"/>
    </row>
    <row r="237" spans="1:42" x14ac:dyDescent="0.2">
      <c r="A237" s="1">
        <v>20</v>
      </c>
      <c r="B237" s="66" t="s">
        <v>205</v>
      </c>
      <c r="C237" t="s">
        <v>5</v>
      </c>
      <c r="D237" t="s">
        <v>6</v>
      </c>
      <c r="E237" s="60">
        <v>16121.606938999999</v>
      </c>
      <c r="F237" s="70" t="s">
        <v>10</v>
      </c>
      <c r="J237" s="61">
        <v>1444.56</v>
      </c>
    </row>
    <row r="238" spans="1:42" x14ac:dyDescent="0.2">
      <c r="A238" s="1">
        <v>20</v>
      </c>
      <c r="B238" s="66" t="s">
        <v>205</v>
      </c>
      <c r="C238" t="s">
        <v>5</v>
      </c>
      <c r="D238" t="s">
        <v>9</v>
      </c>
      <c r="E238" s="67"/>
      <c r="F238" s="5">
        <v>0.38</v>
      </c>
      <c r="G238">
        <v>-1.14554E-3</v>
      </c>
      <c r="H238" s="15">
        <v>1.7256125</v>
      </c>
      <c r="I238" s="33">
        <f t="shared" ref="I238:I240" si="407">-H238/G238</f>
        <v>1506.3747228381374</v>
      </c>
      <c r="J238" s="61">
        <v>1825.65</v>
      </c>
      <c r="K238" s="48">
        <f t="shared" ref="K238:K240" si="408">(J238-I238)/J238</f>
        <v>0.17488307022806274</v>
      </c>
      <c r="L238" s="44">
        <f>12*I238/$E$221</f>
        <v>1.121258987547237</v>
      </c>
      <c r="M238" s="42">
        <f>-1/(G238*$E$221)</f>
        <v>5.4147874428511468E-2</v>
      </c>
      <c r="Q238" s="10">
        <f t="shared" ref="Q238:Q240" si="409">(-0.1-$H238)/$G238</f>
        <v>1593.6697976500166</v>
      </c>
      <c r="R238" s="48">
        <f t="shared" ref="R238:R240" si="410">($J238-Q238)/$J238</f>
        <v>0.12706718283897983</v>
      </c>
      <c r="T238" s="10">
        <f t="shared" ref="T238:T240" si="411">(-0.2-$H238)/$G238</f>
        <v>1680.9648724618955</v>
      </c>
      <c r="U238" s="48">
        <f t="shared" ref="U238:U240" si="412">($J238-T238)/$J238</f>
        <v>7.925129544989705E-2</v>
      </c>
      <c r="W238" s="10">
        <f t="shared" ref="W238:W240" si="413">(-0.3-$H238)/$G238</f>
        <v>1768.2599472737747</v>
      </c>
      <c r="X238" s="48">
        <f t="shared" ref="X238:X240" si="414">($J238-W238)/$J238</f>
        <v>3.1435408060814143E-2</v>
      </c>
      <c r="Z238" s="10">
        <f t="shared" ref="Z238:Z240" si="415">(-0.4-$H238)/$G238</f>
        <v>1855.5550220856537</v>
      </c>
      <c r="AA238" s="48">
        <f t="shared" ref="AA238:AA240" si="416">($J238-Z238)/$J238</f>
        <v>-1.6380479328268631E-2</v>
      </c>
      <c r="AC238" s="10">
        <f t="shared" ref="AC238:AC240" si="417">(-0.5-$H238)/$G238</f>
        <v>1942.8500968975329</v>
      </c>
      <c r="AD238" s="48">
        <f t="shared" ref="AD238:AD240" si="418">($J238-AC238)/$J238</f>
        <v>-6.419636671735153E-2</v>
      </c>
      <c r="AF238" s="10">
        <f t="shared" ref="AF238:AF240" si="419">(-0.6-$H238)/$G238</f>
        <v>2030.1451717094121</v>
      </c>
      <c r="AG238" s="48">
        <f t="shared" ref="AG238:AG240" si="420">($J238-AF238)/$J238</f>
        <v>-0.11201225410643444</v>
      </c>
      <c r="AI238" s="10"/>
      <c r="AJ238" s="48"/>
      <c r="AL238" s="10"/>
      <c r="AM238" s="48"/>
      <c r="AO238" s="10"/>
      <c r="AP238" s="48"/>
    </row>
    <row r="239" spans="1:42" x14ac:dyDescent="0.2">
      <c r="A239" s="1">
        <v>20</v>
      </c>
      <c r="B239" s="66" t="s">
        <v>205</v>
      </c>
      <c r="C239" t="s">
        <v>8</v>
      </c>
      <c r="D239" t="s">
        <v>6</v>
      </c>
      <c r="E239" s="67"/>
      <c r="F239" s="5">
        <v>0.44</v>
      </c>
      <c r="G239">
        <v>-1.074584E-3</v>
      </c>
      <c r="H239" s="15">
        <v>1.213808</v>
      </c>
      <c r="I239" s="33">
        <f t="shared" si="407"/>
        <v>1129.5608347044065</v>
      </c>
      <c r="J239" s="61">
        <v>1444.56</v>
      </c>
      <c r="K239" s="48">
        <f t="shared" si="408"/>
        <v>0.21805890049260224</v>
      </c>
      <c r="L239" s="44">
        <f t="shared" ref="L239:L243" si="421">12*I239/$E$221</f>
        <v>0.84078033087771453</v>
      </c>
      <c r="M239" s="42">
        <f>-1/(G239*$E$221)</f>
        <v>5.772331997576461E-2</v>
      </c>
      <c r="Q239" s="10">
        <f t="shared" si="409"/>
        <v>1222.6201022907471</v>
      </c>
      <c r="R239" s="48">
        <f t="shared" si="410"/>
        <v>0.1536384073415108</v>
      </c>
      <c r="T239" s="10">
        <f t="shared" si="411"/>
        <v>1315.6793698770873</v>
      </c>
      <c r="U239" s="48">
        <f t="shared" si="412"/>
        <v>8.9217914190419675E-2</v>
      </c>
      <c r="W239" s="10">
        <f t="shared" si="413"/>
        <v>1408.7386374634277</v>
      </c>
      <c r="X239" s="48">
        <f t="shared" si="414"/>
        <v>2.4797421039328395E-2</v>
      </c>
      <c r="Z239" s="10">
        <f t="shared" si="415"/>
        <v>1501.7979050497684</v>
      </c>
      <c r="AA239" s="48">
        <f t="shared" si="416"/>
        <v>-3.9623072111763039E-2</v>
      </c>
      <c r="AC239" s="10">
        <f t="shared" si="417"/>
        <v>1594.8571726361085</v>
      </c>
      <c r="AD239" s="48">
        <f t="shared" si="418"/>
        <v>-0.10404356526285416</v>
      </c>
      <c r="AF239" s="10">
        <f t="shared" si="419"/>
        <v>1687.9164402224487</v>
      </c>
      <c r="AG239" s="48">
        <f t="shared" si="420"/>
        <v>-0.16846405841394527</v>
      </c>
      <c r="AI239" s="10"/>
      <c r="AJ239" s="48"/>
      <c r="AL239" s="10"/>
      <c r="AM239" s="48"/>
      <c r="AO239" s="10"/>
      <c r="AP239" s="48"/>
    </row>
    <row r="240" spans="1:42" x14ac:dyDescent="0.2">
      <c r="A240" s="1">
        <v>20</v>
      </c>
      <c r="B240" s="66" t="s">
        <v>205</v>
      </c>
      <c r="C240" t="s">
        <v>8</v>
      </c>
      <c r="D240" t="s">
        <v>9</v>
      </c>
      <c r="E240" s="67"/>
      <c r="F240" s="5">
        <v>0.64</v>
      </c>
      <c r="G240">
        <v>-1.7134400000000001E-3</v>
      </c>
      <c r="H240" s="15">
        <v>2.5413519999999998</v>
      </c>
      <c r="I240" s="33">
        <f t="shared" si="407"/>
        <v>1483.1870389392097</v>
      </c>
      <c r="J240" s="61">
        <v>1825.65</v>
      </c>
      <c r="K240" s="48">
        <f t="shared" si="408"/>
        <v>0.18758412678267486</v>
      </c>
      <c r="L240" s="44">
        <f t="shared" si="421"/>
        <v>1.1039994049361508</v>
      </c>
      <c r="M240" s="42">
        <f>-1/(G240*$E$221)</f>
        <v>3.620118362641063E-2</v>
      </c>
      <c r="Q240" s="10">
        <f t="shared" si="409"/>
        <v>1541.5491642543655</v>
      </c>
      <c r="R240" s="48">
        <f t="shared" si="410"/>
        <v>0.15561626584812785</v>
      </c>
      <c r="T240" s="10">
        <f t="shared" si="411"/>
        <v>1599.9112895695209</v>
      </c>
      <c r="U240" s="48">
        <f t="shared" si="412"/>
        <v>0.12364840491358099</v>
      </c>
      <c r="W240" s="10">
        <f t="shared" si="413"/>
        <v>1658.2734148846762</v>
      </c>
      <c r="X240" s="48">
        <f t="shared" si="414"/>
        <v>9.168054397903426E-2</v>
      </c>
      <c r="Z240" s="10">
        <f t="shared" si="415"/>
        <v>1716.6355401998317</v>
      </c>
      <c r="AA240" s="48">
        <f t="shared" si="416"/>
        <v>5.9712683044487395E-2</v>
      </c>
      <c r="AC240" s="10">
        <f t="shared" si="417"/>
        <v>1774.9976655149871</v>
      </c>
      <c r="AD240" s="48">
        <f t="shared" si="418"/>
        <v>2.7744822109940538E-2</v>
      </c>
      <c r="AF240" s="10">
        <f t="shared" si="419"/>
        <v>1833.3597908301426</v>
      </c>
      <c r="AG240" s="48">
        <f t="shared" si="420"/>
        <v>-4.2230388246063252E-3</v>
      </c>
      <c r="AI240" s="10"/>
      <c r="AJ240" s="48"/>
      <c r="AL240" s="10"/>
      <c r="AM240" s="48"/>
      <c r="AO240" s="10"/>
      <c r="AP240" s="48"/>
    </row>
    <row r="241" spans="1:42" x14ac:dyDescent="0.2">
      <c r="A241" s="1">
        <v>20</v>
      </c>
      <c r="B241" s="66" t="s">
        <v>205</v>
      </c>
      <c r="C241" s="88" t="s">
        <v>8</v>
      </c>
      <c r="D241" t="s">
        <v>6</v>
      </c>
      <c r="E241" s="67"/>
      <c r="F241" s="5">
        <v>0.23</v>
      </c>
      <c r="I241" s="33">
        <f>I239</f>
        <v>1129.5608347044065</v>
      </c>
      <c r="J241" s="61">
        <f t="shared" ref="J241:J242" si="422">(J237+J239)/2</f>
        <v>1444.56</v>
      </c>
      <c r="K241" s="48">
        <f>K239</f>
        <v>0.21805890049260224</v>
      </c>
      <c r="L241" s="44">
        <f t="shared" si="421"/>
        <v>0.84078033087771453</v>
      </c>
      <c r="M241" s="2">
        <f>M239</f>
        <v>5.772331997576461E-2</v>
      </c>
      <c r="Q241" s="10">
        <f>Q239</f>
        <v>1222.6201022907471</v>
      </c>
      <c r="R241" s="48">
        <f>R239</f>
        <v>0.1536384073415108</v>
      </c>
      <c r="T241" s="10">
        <f>T239</f>
        <v>1315.6793698770873</v>
      </c>
      <c r="U241" s="48">
        <f>U239</f>
        <v>8.9217914190419675E-2</v>
      </c>
      <c r="W241" s="10">
        <f>W239</f>
        <v>1408.7386374634277</v>
      </c>
      <c r="X241" s="48">
        <f>X239</f>
        <v>2.4797421039328395E-2</v>
      </c>
      <c r="Z241" s="10">
        <f>Z239</f>
        <v>1501.7979050497684</v>
      </c>
      <c r="AA241" s="48">
        <f>AA239</f>
        <v>-3.9623072111763039E-2</v>
      </c>
      <c r="AC241" s="10">
        <f>AC239</f>
        <v>1594.8571726361085</v>
      </c>
      <c r="AD241" s="48">
        <f>AD239</f>
        <v>-0.10404356526285416</v>
      </c>
      <c r="AF241" s="10">
        <f>AF239</f>
        <v>1687.9164402224487</v>
      </c>
      <c r="AG241" s="48">
        <f>AG239</f>
        <v>-0.16846405841394527</v>
      </c>
      <c r="AI241" s="10"/>
      <c r="AJ241" s="48"/>
      <c r="AL241" s="10"/>
      <c r="AM241" s="48"/>
      <c r="AO241" s="10"/>
      <c r="AP241" s="48"/>
    </row>
    <row r="242" spans="1:42" x14ac:dyDescent="0.2">
      <c r="A242" s="1">
        <v>20</v>
      </c>
      <c r="B242" s="66" t="s">
        <v>205</v>
      </c>
      <c r="C242" t="s">
        <v>62</v>
      </c>
      <c r="D242" t="s">
        <v>9</v>
      </c>
      <c r="E242" s="67"/>
      <c r="F242" s="5">
        <f>(F238+F240)/2</f>
        <v>0.51</v>
      </c>
      <c r="I242" s="33">
        <f t="shared" ref="I242" si="423">(I238+I240)/2</f>
        <v>1494.7808808886734</v>
      </c>
      <c r="J242" s="61">
        <f t="shared" si="422"/>
        <v>1825.65</v>
      </c>
      <c r="K242" s="48">
        <f>(K238+K240)/2</f>
        <v>0.1812335985053688</v>
      </c>
      <c r="L242" s="44">
        <f t="shared" si="421"/>
        <v>1.1126291962416939</v>
      </c>
      <c r="M242" s="42">
        <f>(M238+M240)/2</f>
        <v>4.5174529027461052E-2</v>
      </c>
      <c r="Q242" s="10">
        <f t="shared" ref="Q242" si="424">(Q238+Q240)/2</f>
        <v>1567.609480952191</v>
      </c>
      <c r="R242" s="48">
        <f>(R238+R240)/2</f>
        <v>0.14134172434355385</v>
      </c>
      <c r="T242" s="10">
        <f t="shared" ref="T242" si="425">(T238+T240)/2</f>
        <v>1640.4380810157081</v>
      </c>
      <c r="U242" s="48">
        <f>(U238+U240)/2</f>
        <v>0.10144985018173902</v>
      </c>
      <c r="W242" s="10">
        <f t="shared" ref="W242" si="426">(W238+W240)/2</f>
        <v>1713.2666810792255</v>
      </c>
      <c r="X242" s="48">
        <f>(X238+X240)/2</f>
        <v>6.1557976019924202E-2</v>
      </c>
      <c r="Z242" s="10">
        <f t="shared" ref="Z242" si="427">(Z238+Z240)/2</f>
        <v>1786.0952811427428</v>
      </c>
      <c r="AA242" s="48">
        <f>(AA238+AA240)/2</f>
        <v>2.1666101858109382E-2</v>
      </c>
      <c r="AC242" s="10">
        <f t="shared" ref="AC242" si="428">(AC238+AC240)/2</f>
        <v>1858.9238812062599</v>
      </c>
      <c r="AD242" s="48">
        <f>(AD238+AD240)/2</f>
        <v>-1.8225772303705496E-2</v>
      </c>
      <c r="AF242" s="10">
        <f t="shared" ref="AF242" si="429">(AF238+AF240)/2</f>
        <v>1931.7524812697775</v>
      </c>
      <c r="AG242" s="48">
        <f>(AG238+AG240)/2</f>
        <v>-5.8117646465520381E-2</v>
      </c>
      <c r="AI242" s="10"/>
      <c r="AJ242" s="48"/>
      <c r="AL242" s="10"/>
      <c r="AM242" s="48"/>
      <c r="AO242" s="10"/>
      <c r="AP242" s="48"/>
    </row>
    <row r="243" spans="1:42" x14ac:dyDescent="0.2">
      <c r="A243" s="1">
        <v>20</v>
      </c>
      <c r="B243" s="66" t="s">
        <v>205</v>
      </c>
      <c r="C243" t="s">
        <v>62</v>
      </c>
      <c r="D243" t="s">
        <v>63</v>
      </c>
      <c r="E243" s="67"/>
      <c r="F243" s="5">
        <f>AVERAGE(F238:F240)</f>
        <v>0.48666666666666664</v>
      </c>
      <c r="I243" s="33">
        <f>AVERAGE(I238:I240)</f>
        <v>1373.0408654939176</v>
      </c>
      <c r="J243" s="61">
        <f>AVERAGE(J238:J240)</f>
        <v>1698.6200000000001</v>
      </c>
      <c r="K243" s="48">
        <f>AVERAGE(K238:K240)</f>
        <v>0.19350869916777994</v>
      </c>
      <c r="L243" s="44">
        <f t="shared" si="421"/>
        <v>1.0220129077870339</v>
      </c>
      <c r="M243" s="2">
        <f>AVERAGE(M237:M240)</f>
        <v>4.9357459343562234E-2</v>
      </c>
      <c r="Q243" s="10">
        <f>AVERAGE(Q238:Q240)</f>
        <v>1452.6130213983763</v>
      </c>
      <c r="R243" s="48">
        <f>AVERAGE(R238:R240)</f>
        <v>0.14544061867620617</v>
      </c>
      <c r="T243" s="10">
        <f>AVERAGE(T238:T240)</f>
        <v>1532.1851773028345</v>
      </c>
      <c r="U243" s="48">
        <f>AVERAGE(U238:U240)</f>
        <v>9.7372538184632582E-2</v>
      </c>
      <c r="W243" s="10">
        <f>AVERAGE(W238:W240)</f>
        <v>1611.7573332072927</v>
      </c>
      <c r="X243" s="48">
        <f>AVERAGE(X238:X240)</f>
        <v>4.9304457693058933E-2</v>
      </c>
      <c r="Z243" s="10">
        <f>AVERAGE(Z238:Z240)</f>
        <v>1691.3294891117512</v>
      </c>
      <c r="AA243" s="48">
        <f>AVERAGE(AA238:AA240)</f>
        <v>1.236377201485242E-3</v>
      </c>
      <c r="AC243" s="10">
        <f t="shared" ref="AC243:AD243" si="430">AVERAGE(AC237:AC240)</f>
        <v>1770.9016450162096</v>
      </c>
      <c r="AD243" s="48">
        <f t="shared" si="430"/>
        <v>-4.6831703290088393E-2</v>
      </c>
      <c r="AF243" s="10">
        <f t="shared" ref="AF243:AG243" si="431">AVERAGE(AF237:AF240)</f>
        <v>1850.4738009206678</v>
      </c>
      <c r="AG243" s="48">
        <f t="shared" si="431"/>
        <v>-9.4899783781662014E-2</v>
      </c>
      <c r="AI243" s="10"/>
      <c r="AJ243" s="48"/>
      <c r="AL243" s="10"/>
      <c r="AM243" s="48"/>
      <c r="AO243" s="10"/>
      <c r="AP243" s="48"/>
    </row>
    <row r="244" spans="1:42" x14ac:dyDescent="0.2">
      <c r="B244" s="4"/>
      <c r="E244" s="67"/>
    </row>
    <row r="245" spans="1:42" x14ac:dyDescent="0.2">
      <c r="A245" s="1">
        <v>21</v>
      </c>
      <c r="B245" t="s">
        <v>151</v>
      </c>
      <c r="D245" t="s">
        <v>6</v>
      </c>
      <c r="E245" s="60">
        <v>23837.847180000001</v>
      </c>
      <c r="F245" s="70" t="s">
        <v>10</v>
      </c>
      <c r="G245" t="s">
        <v>136</v>
      </c>
      <c r="H245" s="2"/>
      <c r="I245" s="34"/>
      <c r="J245" s="68">
        <v>159.94742657894736</v>
      </c>
      <c r="K245" s="48"/>
      <c r="Q245" s="10"/>
      <c r="R245" s="48"/>
      <c r="T245" s="10"/>
      <c r="U245" s="48"/>
      <c r="W245" s="10"/>
      <c r="X245" s="48"/>
      <c r="Z245" s="10"/>
      <c r="AA245" s="48"/>
      <c r="AC245" s="10"/>
      <c r="AD245" s="48"/>
      <c r="AF245" s="10"/>
      <c r="AG245" s="48"/>
      <c r="AI245" s="10"/>
      <c r="AJ245" s="48"/>
      <c r="AL245" s="10"/>
      <c r="AM245" s="48"/>
      <c r="AO245" s="10"/>
      <c r="AP245" s="48"/>
    </row>
    <row r="246" spans="1:42" x14ac:dyDescent="0.2">
      <c r="A246" s="1">
        <v>21</v>
      </c>
      <c r="B246" t="s">
        <v>151</v>
      </c>
      <c r="D246" t="s">
        <v>9</v>
      </c>
      <c r="F246" s="70" t="s">
        <v>10</v>
      </c>
      <c r="G246" t="s">
        <v>136</v>
      </c>
      <c r="H246" s="2"/>
      <c r="I246" s="34"/>
      <c r="J246" s="68">
        <v>209.86270400000004</v>
      </c>
      <c r="K246" s="48"/>
      <c r="Q246" s="10"/>
      <c r="R246" s="48"/>
      <c r="T246" s="10"/>
      <c r="U246" s="48"/>
      <c r="W246" s="10"/>
      <c r="X246" s="48"/>
      <c r="Z246" s="10"/>
      <c r="AA246" s="48"/>
      <c r="AC246" s="10"/>
      <c r="AD246" s="48"/>
      <c r="AF246" s="10"/>
      <c r="AG246" s="48"/>
      <c r="AI246" s="10"/>
      <c r="AJ246" s="48"/>
      <c r="AL246" s="10"/>
      <c r="AM246" s="48"/>
      <c r="AO246" s="10"/>
      <c r="AP246" s="48"/>
    </row>
    <row r="248" spans="1:42" x14ac:dyDescent="0.2">
      <c r="A248" s="1">
        <v>22</v>
      </c>
      <c r="B248" t="s">
        <v>152</v>
      </c>
      <c r="C248" t="s">
        <v>5</v>
      </c>
      <c r="D248" t="s">
        <v>6</v>
      </c>
      <c r="E248" s="60">
        <v>18712.370340000001</v>
      </c>
      <c r="F248" s="70" t="s">
        <v>10</v>
      </c>
      <c r="G248" s="2"/>
      <c r="H248" s="2"/>
      <c r="I248" s="34"/>
      <c r="J248" s="68">
        <v>2035.3276525263154</v>
      </c>
      <c r="K248" s="48"/>
      <c r="Q248" s="10"/>
      <c r="R248" s="48"/>
      <c r="T248" s="10"/>
      <c r="U248" s="48"/>
      <c r="W248" s="10"/>
      <c r="X248" s="48"/>
      <c r="Z248" s="10"/>
      <c r="AA248" s="48"/>
      <c r="AC248" s="10"/>
      <c r="AD248" s="48"/>
    </row>
    <row r="249" spans="1:42" x14ac:dyDescent="0.2">
      <c r="A249" s="1">
        <v>22</v>
      </c>
      <c r="B249" t="s">
        <v>152</v>
      </c>
      <c r="C249" t="s">
        <v>5</v>
      </c>
      <c r="D249" t="s">
        <v>9</v>
      </c>
      <c r="F249" s="5">
        <v>0.59</v>
      </c>
      <c r="G249">
        <v>-2.6220451720000001E-3</v>
      </c>
      <c r="H249" s="15">
        <v>5.8581418039999997</v>
      </c>
      <c r="I249" s="33">
        <f t="shared" ref="I249:I251" si="432">-H249/G249</f>
        <v>2234.1879791230385</v>
      </c>
      <c r="J249" s="68">
        <v>2397.0379577000003</v>
      </c>
      <c r="K249" s="48">
        <f t="shared" ref="K249:K251" si="433">(J249-I249)/J249</f>
        <v>6.7938005759916792E-2</v>
      </c>
      <c r="L249" s="44">
        <f>12*I249/$E$248</f>
        <v>1.432755725882906</v>
      </c>
      <c r="M249" s="42">
        <f>-1/(G249*$E$248)</f>
        <v>2.0381259874712683E-2</v>
      </c>
      <c r="Q249" s="10">
        <f t="shared" ref="Q249:Q251" si="434">(-0.1-$H249)/$G249</f>
        <v>2272.3261474001788</v>
      </c>
      <c r="R249" s="48">
        <f t="shared" ref="R249:R251" si="435">($J249-Q249)/$J249</f>
        <v>5.2027465772584047E-2</v>
      </c>
      <c r="T249" s="10">
        <f t="shared" ref="T249:T251" si="436">(-0.2-$H249)/$G249</f>
        <v>2310.4643156773195</v>
      </c>
      <c r="U249" s="48">
        <f t="shared" ref="U249:U251" si="437">($J249-T249)/$J249</f>
        <v>3.6116925785251115E-2</v>
      </c>
      <c r="W249" s="10">
        <f t="shared" ref="W249:W251" si="438">(-0.3-$H249)/$G249</f>
        <v>2348.6024839544598</v>
      </c>
      <c r="X249" s="48">
        <f t="shared" ref="X249:X251" si="439">($J249-W249)/$J249</f>
        <v>2.0206385797918374E-2</v>
      </c>
      <c r="Z249" s="10">
        <f t="shared" ref="Z249:Z251" si="440">(-0.4-$H249)/$G249</f>
        <v>2386.740652231601</v>
      </c>
      <c r="AA249" s="48">
        <f t="shared" ref="AA249:AA251" si="441">($J249-Z249)/$J249</f>
        <v>4.2958458105852512E-3</v>
      </c>
      <c r="AC249" s="10">
        <f t="shared" ref="AC249:AC251" si="442">(-0.5-$H249)/$G249</f>
        <v>2424.8788205087412</v>
      </c>
      <c r="AD249" s="48">
        <f t="shared" ref="AD249:AD251" si="443">($J249-AC249)/$J249</f>
        <v>-1.1614694176747492E-2</v>
      </c>
    </row>
    <row r="250" spans="1:42" x14ac:dyDescent="0.2">
      <c r="A250" s="1">
        <v>22</v>
      </c>
      <c r="B250" s="71" t="s">
        <v>152</v>
      </c>
      <c r="C250" t="s">
        <v>8</v>
      </c>
      <c r="D250" t="s">
        <v>6</v>
      </c>
      <c r="E250" s="72"/>
      <c r="F250" s="5">
        <v>0.33</v>
      </c>
      <c r="G250">
        <v>-1.180961997E-3</v>
      </c>
      <c r="H250" s="15">
        <v>2.1427946279999999</v>
      </c>
      <c r="I250" s="33">
        <f t="shared" si="432"/>
        <v>1814.448418698777</v>
      </c>
      <c r="J250" s="68">
        <v>2035.3276525263154</v>
      </c>
      <c r="K250" s="48">
        <f t="shared" si="433"/>
        <v>0.10852269095512748</v>
      </c>
      <c r="L250" s="44">
        <f t="shared" ref="L250:L254" si="444">12*I250/$E$248</f>
        <v>1.1635821987683748</v>
      </c>
      <c r="M250" s="42">
        <f>-1/(G250*$E$248)</f>
        <v>4.5251738997125167E-2</v>
      </c>
      <c r="Q250" s="10">
        <f t="shared" si="434"/>
        <v>1899.1251485630996</v>
      </c>
      <c r="R250" s="48">
        <f t="shared" si="435"/>
        <v>6.6919202809511677E-2</v>
      </c>
      <c r="T250" s="10">
        <f t="shared" si="436"/>
        <v>1983.8018784274225</v>
      </c>
      <c r="U250" s="48">
        <f t="shared" si="437"/>
        <v>2.5315714663895747E-2</v>
      </c>
      <c r="W250" s="10">
        <f t="shared" si="438"/>
        <v>2068.4786082917449</v>
      </c>
      <c r="X250" s="48">
        <f t="shared" si="439"/>
        <v>-1.6287773481719954E-2</v>
      </c>
      <c r="Z250" s="10">
        <f t="shared" si="440"/>
        <v>2153.1553381560675</v>
      </c>
      <c r="AA250" s="48">
        <f t="shared" si="441"/>
        <v>-5.7891261627335766E-2</v>
      </c>
      <c r="AC250" s="10">
        <f t="shared" si="442"/>
        <v>2237.8320680203901</v>
      </c>
      <c r="AD250" s="48">
        <f t="shared" si="443"/>
        <v>-9.9494749772951585E-2</v>
      </c>
    </row>
    <row r="251" spans="1:42" x14ac:dyDescent="0.2">
      <c r="A251" s="1">
        <v>22</v>
      </c>
      <c r="B251" t="s">
        <v>152</v>
      </c>
      <c r="C251" t="s">
        <v>8</v>
      </c>
      <c r="D251" t="s">
        <v>9</v>
      </c>
      <c r="F251" s="5">
        <v>0.41</v>
      </c>
      <c r="G251">
        <v>-1.440767411E-3</v>
      </c>
      <c r="H251" s="15">
        <v>2.986990772</v>
      </c>
      <c r="I251" s="33">
        <f t="shared" si="432"/>
        <v>2073.1942915940926</v>
      </c>
      <c r="J251" s="68">
        <v>2397.0379577000003</v>
      </c>
      <c r="K251" s="48">
        <f t="shared" si="433"/>
        <v>0.13510160115138156</v>
      </c>
      <c r="L251" s="44">
        <f t="shared" si="444"/>
        <v>1.3295125655967062</v>
      </c>
      <c r="M251" s="42">
        <f>-1/(G251*$E$248)</f>
        <v>3.7091749609103088E-2</v>
      </c>
      <c r="Q251" s="10">
        <f t="shared" si="434"/>
        <v>2142.6017471185014</v>
      </c>
      <c r="R251" s="48">
        <f t="shared" si="435"/>
        <v>0.10614609158114247</v>
      </c>
      <c r="T251" s="10">
        <f t="shared" si="436"/>
        <v>2212.0092026429102</v>
      </c>
      <c r="U251" s="48">
        <f t="shared" si="437"/>
        <v>7.7190582010903355E-2</v>
      </c>
      <c r="W251" s="10">
        <f t="shared" si="438"/>
        <v>2281.4166581673185</v>
      </c>
      <c r="X251" s="48">
        <f t="shared" si="439"/>
        <v>4.8235072440664439E-2</v>
      </c>
      <c r="Z251" s="10">
        <f t="shared" si="440"/>
        <v>2350.8241136917277</v>
      </c>
      <c r="AA251" s="48">
        <f t="shared" si="441"/>
        <v>1.9279562870425145E-2</v>
      </c>
      <c r="AC251" s="10">
        <f t="shared" si="442"/>
        <v>2420.2315692161364</v>
      </c>
      <c r="AD251" s="48">
        <f t="shared" si="443"/>
        <v>-9.6759466998139615E-3</v>
      </c>
    </row>
    <row r="252" spans="1:42" x14ac:dyDescent="0.2">
      <c r="A252" s="1">
        <v>22</v>
      </c>
      <c r="B252" s="71" t="s">
        <v>152</v>
      </c>
      <c r="C252" s="88" t="s">
        <v>8</v>
      </c>
      <c r="D252" t="s">
        <v>6</v>
      </c>
      <c r="E252" s="72"/>
      <c r="F252" s="5">
        <v>0.33</v>
      </c>
      <c r="H252"/>
      <c r="I252" s="33">
        <v>1814.448418698777</v>
      </c>
      <c r="J252" s="68">
        <v>2035.3276525263154</v>
      </c>
      <c r="K252" s="48">
        <v>0.10852269095512748</v>
      </c>
      <c r="L252" s="44">
        <f t="shared" si="444"/>
        <v>1.1635821987683748</v>
      </c>
      <c r="M252" s="42">
        <v>4.5251738997125167E-2</v>
      </c>
      <c r="Q252" s="10">
        <f>Q250</f>
        <v>1899.1251485630996</v>
      </c>
      <c r="R252" s="48">
        <f>R250</f>
        <v>6.6919202809511677E-2</v>
      </c>
      <c r="T252" s="10">
        <f>T250</f>
        <v>1983.8018784274225</v>
      </c>
      <c r="U252" s="48">
        <f>U250</f>
        <v>2.5315714663895747E-2</v>
      </c>
      <c r="W252" s="10">
        <f>W250</f>
        <v>2068.4786082917449</v>
      </c>
      <c r="X252" s="48">
        <f>X250</f>
        <v>-1.6287773481719954E-2</v>
      </c>
      <c r="Z252" s="10">
        <f>Z250</f>
        <v>2153.1553381560675</v>
      </c>
      <c r="AA252" s="48">
        <f>AA250</f>
        <v>-5.7891261627335766E-2</v>
      </c>
      <c r="AC252" s="10">
        <f>AC250</f>
        <v>2237.8320680203901</v>
      </c>
      <c r="AD252" s="48">
        <f>AD250</f>
        <v>-9.9494749772951585E-2</v>
      </c>
    </row>
    <row r="253" spans="1:42" x14ac:dyDescent="0.2">
      <c r="A253" s="1">
        <v>22</v>
      </c>
      <c r="B253" t="s">
        <v>152</v>
      </c>
      <c r="C253" t="s">
        <v>62</v>
      </c>
      <c r="D253" t="s">
        <v>9</v>
      </c>
      <c r="F253" s="5">
        <f>(F249+F251)/2</f>
        <v>0.5</v>
      </c>
      <c r="H253"/>
      <c r="I253" s="33">
        <f t="shared" ref="I253:J253" si="445">(I249+I251)/2</f>
        <v>2153.6911353585656</v>
      </c>
      <c r="J253" s="61">
        <f t="shared" si="445"/>
        <v>2397.0379577000003</v>
      </c>
      <c r="K253" s="48">
        <f>(K249+K251)/2</f>
        <v>0.10151980345564918</v>
      </c>
      <c r="L253" s="44">
        <f t="shared" si="444"/>
        <v>1.3811341457398061</v>
      </c>
      <c r="M253" s="42">
        <f>(M249+M251)/2</f>
        <v>2.8736504741907885E-2</v>
      </c>
      <c r="Q253" s="10">
        <f t="shared" ref="Q253" si="446">(Q249+Q251)/2</f>
        <v>2207.4639472593399</v>
      </c>
      <c r="R253" s="48">
        <f>(R249+R251)/2</f>
        <v>7.9086778676863256E-2</v>
      </c>
      <c r="T253" s="10">
        <f t="shared" ref="T253" si="447">(T249+T251)/2</f>
        <v>2261.2367591601151</v>
      </c>
      <c r="U253" s="48">
        <f>(U249+U251)/2</f>
        <v>5.6653753898077239E-2</v>
      </c>
      <c r="W253" s="10">
        <f t="shared" ref="W253" si="448">(W249+W251)/2</f>
        <v>2315.0095710608894</v>
      </c>
      <c r="X253" s="48">
        <f>(X249+X251)/2</f>
        <v>3.4220729119291408E-2</v>
      </c>
      <c r="Z253" s="10">
        <f t="shared" ref="Z253" si="449">(Z249+Z251)/2</f>
        <v>2368.7823829616646</v>
      </c>
      <c r="AA253" s="48">
        <f>(AA249+AA251)/2</f>
        <v>1.1787704340505198E-2</v>
      </c>
      <c r="AC253" s="10">
        <f t="shared" ref="AC253" si="450">(AC249+AC251)/2</f>
        <v>2422.5551948624388</v>
      </c>
      <c r="AD253" s="48">
        <f>(AD249+AD251)/2</f>
        <v>-1.0645320438280727E-2</v>
      </c>
    </row>
    <row r="254" spans="1:42" x14ac:dyDescent="0.2">
      <c r="A254" s="1">
        <v>22</v>
      </c>
      <c r="B254" t="s">
        <v>152</v>
      </c>
      <c r="C254" t="s">
        <v>62</v>
      </c>
      <c r="D254" t="s">
        <v>63</v>
      </c>
      <c r="F254" s="5">
        <f>AVERAGE(F249:F251)</f>
        <v>0.4433333333333333</v>
      </c>
      <c r="H254"/>
      <c r="I254" s="33">
        <f>AVERAGE(I249:I251)</f>
        <v>2040.6102298053029</v>
      </c>
      <c r="J254" s="61">
        <f>AVERAGE(J249:J251)</f>
        <v>2276.4678559754389</v>
      </c>
      <c r="K254" s="48">
        <f>AVERAGE(K249:K251)</f>
        <v>0.10385409928880862</v>
      </c>
      <c r="L254" s="44">
        <f t="shared" si="444"/>
        <v>1.3086168300826624</v>
      </c>
      <c r="M254" s="2">
        <f>AVERAGE(M248:M251)</f>
        <v>3.424158282698031E-2</v>
      </c>
      <c r="Q254" s="10">
        <f>AVERAGE(Q249:Q251)</f>
        <v>2104.6843476939266</v>
      </c>
      <c r="R254" s="48">
        <f>AVERAGE(R249:R251)</f>
        <v>7.5030920054412739E-2</v>
      </c>
      <c r="T254" s="10">
        <f>AVERAGE(T249:T251)</f>
        <v>2168.7584655825508</v>
      </c>
      <c r="U254" s="48">
        <f>AVERAGE(U249:U251)</f>
        <v>4.6207740820016739E-2</v>
      </c>
      <c r="W254" s="10">
        <f>AVERAGE(W249:W251)</f>
        <v>2232.8325834711741</v>
      </c>
      <c r="X254" s="48">
        <f>AVERAGE(X249:X251)</f>
        <v>1.7384561585620951E-2</v>
      </c>
      <c r="Z254" s="10">
        <f>AVERAGE(Z249:Z251)</f>
        <v>2296.9067013597987</v>
      </c>
      <c r="AA254" s="48">
        <f>AVERAGE(AA249:AA251)</f>
        <v>-1.1438617648775124E-2</v>
      </c>
      <c r="AC254" s="10">
        <f>AVERAGE(AC249:AC251)</f>
        <v>2360.9808192484224</v>
      </c>
      <c r="AD254" s="48">
        <f>AVERAGE(AD249:AD251)</f>
        <v>-4.0261796883171011E-2</v>
      </c>
    </row>
    <row r="256" spans="1:42" x14ac:dyDescent="0.2">
      <c r="A256" s="1">
        <v>23</v>
      </c>
      <c r="B256" t="s">
        <v>153</v>
      </c>
      <c r="C256" t="s">
        <v>5</v>
      </c>
      <c r="D256" t="s">
        <v>6</v>
      </c>
      <c r="E256" s="60">
        <v>22396.386487</v>
      </c>
      <c r="F256" s="5">
        <v>0.56000000000000005</v>
      </c>
      <c r="G256" s="64">
        <v>-1.775974597E-3</v>
      </c>
      <c r="H256" s="77">
        <v>12.140010289999999</v>
      </c>
      <c r="I256" s="33">
        <f t="shared" ref="I256:I259" si="451">-H256/G256</f>
        <v>6835.6891537227311</v>
      </c>
      <c r="J256" s="68">
        <v>6989.8578474210535</v>
      </c>
      <c r="K256" s="48">
        <f t="shared" ref="K256:K259" si="452">(J256-I256)/J256</f>
        <v>2.2056055654293995E-2</v>
      </c>
      <c r="L256" s="44">
        <f>12*I256/$E$256</f>
        <v>3.6625671686942063</v>
      </c>
      <c r="M256" s="42">
        <f>-1/(G256*$E$256)</f>
        <v>2.5141159145139178E-2</v>
      </c>
      <c r="O256" s="1" t="s">
        <v>137</v>
      </c>
      <c r="Q256" s="10">
        <f>(-0.1-$H256)/$G256</f>
        <v>6891.9962654173023</v>
      </c>
      <c r="R256" s="48">
        <f>($J256-Q256)/$J256</f>
        <v>1.4000511046137766E-2</v>
      </c>
      <c r="T256" s="10">
        <f>(-0.2-$H256)/$G256</f>
        <v>6948.3033771118735</v>
      </c>
      <c r="U256" s="48">
        <f>($J256-T256)/$J256</f>
        <v>5.9449664379815368E-3</v>
      </c>
      <c r="W256" s="10">
        <f>(-0.3-$H256)/$G256</f>
        <v>7004.6104888064456</v>
      </c>
      <c r="X256" s="48">
        <f>($J256-W256)/$J256</f>
        <v>-2.1105781701748227E-3</v>
      </c>
      <c r="Z256" s="10">
        <f>(-0.4-$H256)/$G256</f>
        <v>7060.9176005010158</v>
      </c>
      <c r="AA256" s="48">
        <f>($J256-Z256)/$J256</f>
        <v>-1.0166122778330922E-2</v>
      </c>
      <c r="AC256" s="10">
        <f>(-0.5-$H256)/$G256</f>
        <v>7117.224712195587</v>
      </c>
      <c r="AD256" s="48">
        <f>($J256-AC256)/$J256</f>
        <v>-1.8221667386487152E-2</v>
      </c>
      <c r="AF256" s="10">
        <f>(-0.6-$H256)/$G256</f>
        <v>7173.5318238901582</v>
      </c>
      <c r="AG256" s="48">
        <f>($J256-AF256)/$J256</f>
        <v>-2.627721199464338E-2</v>
      </c>
      <c r="AI256" s="10"/>
      <c r="AJ256" s="48"/>
      <c r="AL256" s="10"/>
      <c r="AM256" s="48"/>
      <c r="AO256" s="10"/>
      <c r="AP256" s="48"/>
    </row>
    <row r="257" spans="1:42" x14ac:dyDescent="0.2">
      <c r="A257" s="1">
        <v>23</v>
      </c>
      <c r="B257" t="s">
        <v>153</v>
      </c>
      <c r="C257" t="s">
        <v>5</v>
      </c>
      <c r="D257" t="s">
        <v>9</v>
      </c>
      <c r="F257" s="5">
        <v>0.65</v>
      </c>
      <c r="G257">
        <v>-2.3513608679999998E-3</v>
      </c>
      <c r="H257" s="15">
        <v>16.38714869</v>
      </c>
      <c r="I257" s="33">
        <f t="shared" si="451"/>
        <v>6969.2189374310883</v>
      </c>
      <c r="J257" s="68">
        <v>7292.8479102000001</v>
      </c>
      <c r="K257" s="48">
        <f t="shared" si="452"/>
        <v>4.4376213072574083E-2</v>
      </c>
      <c r="L257" s="44">
        <f t="shared" ref="L257:L262" si="453">12*I257/$E$256</f>
        <v>3.7341125229159857</v>
      </c>
      <c r="M257" s="42">
        <f>-1/(G257*$E$256)</f>
        <v>1.898902911439514E-2</v>
      </c>
      <c r="Q257" s="10">
        <f t="shared" ref="Q257:Q259" si="454">(-0.1-$H257)/$G257</f>
        <v>7011.7475009369773</v>
      </c>
      <c r="R257" s="48">
        <f t="shared" ref="R257:R259" si="455">($J257-Q257)/$J257</f>
        <v>3.8544669068151988E-2</v>
      </c>
      <c r="T257" s="10">
        <f t="shared" ref="T257:T259" si="456">(-0.2-$H257)/$G257</f>
        <v>7054.2760644428654</v>
      </c>
      <c r="U257" s="48">
        <f t="shared" ref="U257:U259" si="457">($J257-T257)/$J257</f>
        <v>3.2713125063730017E-2</v>
      </c>
      <c r="W257" s="10">
        <f t="shared" ref="W257:W259" si="458">(-0.3-$H257)/$G257</f>
        <v>7096.8046279487553</v>
      </c>
      <c r="X257" s="48">
        <f t="shared" ref="X257:X259" si="459">($J257-W257)/$J257</f>
        <v>2.6881581059307803E-2</v>
      </c>
      <c r="Z257" s="10">
        <f t="shared" ref="Z257:Z259" si="460">(-0.4-$H257)/$G257</f>
        <v>7139.3331914546434</v>
      </c>
      <c r="AA257" s="48">
        <f t="shared" ref="AA257:AA259" si="461">($J257-Z257)/$J257</f>
        <v>2.1050037054885836E-2</v>
      </c>
      <c r="AC257" s="10">
        <f t="shared" ref="AC257:AC259" si="462">(-0.5-$H257)/$G257</f>
        <v>7181.8617549605324</v>
      </c>
      <c r="AD257" s="48">
        <f t="shared" ref="AD257:AD259" si="463">($J257-AC257)/$J257</f>
        <v>1.5218493050463744E-2</v>
      </c>
      <c r="AF257" s="10">
        <f t="shared" ref="AF257:AF259" si="464">(-0.6-$H257)/$G257</f>
        <v>7224.3903184664223</v>
      </c>
      <c r="AG257" s="48">
        <f t="shared" ref="AG257:AG259" si="465">($J257-AF257)/$J257</f>
        <v>9.3869490460415268E-3</v>
      </c>
      <c r="AI257" s="10"/>
      <c r="AJ257" s="48"/>
      <c r="AL257" s="10"/>
      <c r="AM257" s="48"/>
      <c r="AO257" s="10"/>
      <c r="AP257" s="48"/>
    </row>
    <row r="258" spans="1:42" x14ac:dyDescent="0.2">
      <c r="A258" s="1">
        <v>23</v>
      </c>
      <c r="B258" t="s">
        <v>153</v>
      </c>
      <c r="C258" t="s">
        <v>8</v>
      </c>
      <c r="D258" t="s">
        <v>6</v>
      </c>
      <c r="F258" s="5">
        <v>0.54</v>
      </c>
      <c r="G258">
        <v>-1.762719507E-3</v>
      </c>
      <c r="H258" s="15">
        <v>11.99397426</v>
      </c>
      <c r="I258" s="33">
        <f t="shared" si="451"/>
        <v>6804.2443578631137</v>
      </c>
      <c r="J258" s="68">
        <v>6989.8578474210535</v>
      </c>
      <c r="K258" s="48">
        <f t="shared" si="452"/>
        <v>2.6554687321205386E-2</v>
      </c>
      <c r="L258" s="44">
        <f t="shared" si="453"/>
        <v>3.6457190244395772</v>
      </c>
      <c r="M258" s="42">
        <f>-1/(G258*$E$256)</f>
        <v>2.5330212664913466E-2</v>
      </c>
      <c r="Q258" s="10">
        <f t="shared" si="454"/>
        <v>6860.9748811272448</v>
      </c>
      <c r="R258" s="48">
        <f t="shared" si="455"/>
        <v>1.8438567579934523E-2</v>
      </c>
      <c r="T258" s="10">
        <f t="shared" si="456"/>
        <v>6917.7054043913749</v>
      </c>
      <c r="U258" s="48">
        <f t="shared" si="457"/>
        <v>1.032244783866379E-2</v>
      </c>
      <c r="W258" s="10">
        <f t="shared" si="458"/>
        <v>6974.435927655506</v>
      </c>
      <c r="X258" s="48">
        <f t="shared" si="459"/>
        <v>2.2063280973929249E-3</v>
      </c>
      <c r="Z258" s="10">
        <f t="shared" si="460"/>
        <v>7031.1664509196362</v>
      </c>
      <c r="AA258" s="48">
        <f t="shared" si="461"/>
        <v>-5.9097916438778089E-3</v>
      </c>
      <c r="AC258" s="10">
        <f t="shared" si="462"/>
        <v>7087.8969741837664</v>
      </c>
      <c r="AD258" s="48">
        <f t="shared" si="463"/>
        <v>-1.4025911385148544E-2</v>
      </c>
      <c r="AF258" s="10">
        <f t="shared" si="464"/>
        <v>7144.6274974478965</v>
      </c>
      <c r="AG258" s="48">
        <f t="shared" si="465"/>
        <v>-2.2142031126419277E-2</v>
      </c>
      <c r="AI258" s="10"/>
      <c r="AJ258" s="48"/>
      <c r="AL258" s="10"/>
      <c r="AM258" s="48"/>
      <c r="AO258" s="10"/>
      <c r="AP258" s="48"/>
    </row>
    <row r="259" spans="1:42" x14ac:dyDescent="0.2">
      <c r="A259" s="1">
        <v>23</v>
      </c>
      <c r="B259" t="s">
        <v>153</v>
      </c>
      <c r="C259" t="s">
        <v>8</v>
      </c>
      <c r="D259" t="s">
        <v>9</v>
      </c>
      <c r="F259" s="5">
        <v>0.64</v>
      </c>
      <c r="G259">
        <v>-2.3475214579999999E-3</v>
      </c>
      <c r="H259" s="15">
        <v>16.346300759999998</v>
      </c>
      <c r="I259" s="33">
        <f t="shared" si="451"/>
        <v>6963.2167596569843</v>
      </c>
      <c r="J259" s="68">
        <v>7292.8479102000001</v>
      </c>
      <c r="K259" s="48">
        <f t="shared" si="452"/>
        <v>4.5199235552682182E-2</v>
      </c>
      <c r="L259" s="44">
        <f t="shared" si="453"/>
        <v>3.7308965517444284</v>
      </c>
      <c r="M259" s="42">
        <f>-1/(G259*$E$256)</f>
        <v>1.9020085984194409E-2</v>
      </c>
      <c r="Q259" s="10">
        <f t="shared" si="454"/>
        <v>7005.8148793287837</v>
      </c>
      <c r="R259" s="48">
        <f t="shared" si="455"/>
        <v>3.9358153962015745E-2</v>
      </c>
      <c r="T259" s="10">
        <f t="shared" si="456"/>
        <v>7048.4129990005822</v>
      </c>
      <c r="U259" s="48">
        <f t="shared" si="457"/>
        <v>3.3517072371349439E-2</v>
      </c>
      <c r="W259" s="10">
        <f t="shared" si="458"/>
        <v>7091.0111186723816</v>
      </c>
      <c r="X259" s="48">
        <f t="shared" si="459"/>
        <v>2.7675990780683005E-2</v>
      </c>
      <c r="Z259" s="10">
        <f t="shared" si="460"/>
        <v>7133.6092383441792</v>
      </c>
      <c r="AA259" s="48">
        <f t="shared" si="461"/>
        <v>2.1834909190016818E-2</v>
      </c>
      <c r="AC259" s="10">
        <f t="shared" si="462"/>
        <v>7176.2073580159795</v>
      </c>
      <c r="AD259" s="48">
        <f t="shared" si="463"/>
        <v>1.5993827599350263E-2</v>
      </c>
      <c r="AF259" s="10">
        <f t="shared" si="464"/>
        <v>7218.8054776877789</v>
      </c>
      <c r="AG259" s="48">
        <f t="shared" si="465"/>
        <v>1.0152746008683827E-2</v>
      </c>
      <c r="AI259" s="10"/>
      <c r="AJ259" s="48"/>
      <c r="AL259" s="10"/>
      <c r="AM259" s="48"/>
      <c r="AO259" s="10"/>
      <c r="AP259" s="48"/>
    </row>
    <row r="260" spans="1:42" x14ac:dyDescent="0.2">
      <c r="A260" s="1">
        <v>23</v>
      </c>
      <c r="B260" s="4" t="s">
        <v>153</v>
      </c>
      <c r="C260" s="4" t="s">
        <v>62</v>
      </c>
      <c r="D260" s="4" t="s">
        <v>6</v>
      </c>
      <c r="E260" s="67"/>
      <c r="F260" s="44">
        <f>(F256+F258)/2</f>
        <v>0.55000000000000004</v>
      </c>
      <c r="I260" s="33">
        <f t="shared" ref="I260:K261" si="466">(I256+I258)/2</f>
        <v>6819.9667557929224</v>
      </c>
      <c r="J260" s="37">
        <f t="shared" si="466"/>
        <v>6989.8578474210535</v>
      </c>
      <c r="K260" s="48">
        <f t="shared" si="466"/>
        <v>2.4305371487749691E-2</v>
      </c>
      <c r="L260" s="44">
        <f t="shared" si="453"/>
        <v>3.6541430965668922</v>
      </c>
      <c r="M260" s="2">
        <f>(M256+M258)/2</f>
        <v>2.5235685905026322E-2</v>
      </c>
      <c r="Q260" s="10">
        <f t="shared" ref="Q260:R261" si="467">(Q256+Q258)/2</f>
        <v>6876.4855732722735</v>
      </c>
      <c r="R260" s="48">
        <f t="shared" si="467"/>
        <v>1.6219539313036144E-2</v>
      </c>
      <c r="S260" s="36"/>
      <c r="T260" s="10">
        <f t="shared" ref="T260:U261" si="468">(T256+T258)/2</f>
        <v>6933.0043907516247</v>
      </c>
      <c r="U260" s="48">
        <f t="shared" si="468"/>
        <v>8.1337071383226628E-3</v>
      </c>
      <c r="V260" s="36"/>
      <c r="W260" s="10">
        <f t="shared" ref="W260:X261" si="469">(W256+W258)/2</f>
        <v>6989.5232082309758</v>
      </c>
      <c r="X260" s="48">
        <f t="shared" si="469"/>
        <v>4.7874963609051109E-5</v>
      </c>
      <c r="Y260" s="36"/>
      <c r="Z260" s="10">
        <f t="shared" ref="Z260:AA261" si="470">(Z256+Z258)/2</f>
        <v>7046.042025710326</v>
      </c>
      <c r="AA260" s="48">
        <f t="shared" si="470"/>
        <v>-8.037957211104365E-3</v>
      </c>
      <c r="AB260" s="36"/>
      <c r="AC260" s="10">
        <f t="shared" ref="AC260:AD261" si="471">(AC256+AC258)/2</f>
        <v>7102.5608431896762</v>
      </c>
      <c r="AD260" s="48">
        <f t="shared" si="471"/>
        <v>-1.6123789385817849E-2</v>
      </c>
      <c r="AF260" s="10">
        <f t="shared" ref="AF260:AG261" si="472">(AF256+AF258)/2</f>
        <v>7159.0796606690274</v>
      </c>
      <c r="AG260" s="48">
        <f t="shared" si="472"/>
        <v>-2.420962156053133E-2</v>
      </c>
      <c r="AI260" s="10"/>
      <c r="AJ260" s="48"/>
      <c r="AL260" s="10"/>
      <c r="AM260" s="48"/>
      <c r="AO260" s="10"/>
      <c r="AP260" s="48"/>
    </row>
    <row r="261" spans="1:42" x14ac:dyDescent="0.2">
      <c r="A261" s="1">
        <v>23</v>
      </c>
      <c r="B261" t="s">
        <v>153</v>
      </c>
      <c r="C261" t="s">
        <v>62</v>
      </c>
      <c r="D261" t="s">
        <v>9</v>
      </c>
      <c r="F261" s="5">
        <f>(F257+F259)/2</f>
        <v>0.64500000000000002</v>
      </c>
      <c r="H261"/>
      <c r="I261" s="33">
        <f t="shared" si="466"/>
        <v>6966.2178485440363</v>
      </c>
      <c r="J261" s="61">
        <f t="shared" si="466"/>
        <v>7292.8479102000001</v>
      </c>
      <c r="K261" s="48">
        <f>(K257+K259)/2</f>
        <v>4.4787724312628133E-2</v>
      </c>
      <c r="L261" s="44">
        <f t="shared" si="453"/>
        <v>3.7325045373302066</v>
      </c>
      <c r="M261" s="42">
        <f>(M257+M259)/2</f>
        <v>1.9004557549294775E-2</v>
      </c>
      <c r="Q261" s="10">
        <f t="shared" si="467"/>
        <v>7008.7811901328805</v>
      </c>
      <c r="R261" s="48">
        <f>(R257+R259)/2</f>
        <v>3.895141151508387E-2</v>
      </c>
      <c r="T261" s="10">
        <f t="shared" si="468"/>
        <v>7051.3445317217238</v>
      </c>
      <c r="U261" s="48">
        <f>(U257+U259)/2</f>
        <v>3.3115098717539732E-2</v>
      </c>
      <c r="W261" s="10">
        <f t="shared" si="469"/>
        <v>7093.9078733105689</v>
      </c>
      <c r="X261" s="48">
        <f>(X257+X259)/2</f>
        <v>2.7278785919995406E-2</v>
      </c>
      <c r="Z261" s="10">
        <f t="shared" si="470"/>
        <v>7136.4712148994113</v>
      </c>
      <c r="AA261" s="48">
        <f>(AA257+AA259)/2</f>
        <v>2.1442473122451327E-2</v>
      </c>
      <c r="AC261" s="10">
        <f t="shared" si="471"/>
        <v>7179.0345564882555</v>
      </c>
      <c r="AD261" s="48">
        <f>(AD257+AD259)/2</f>
        <v>1.5606160324907003E-2</v>
      </c>
      <c r="AF261" s="10">
        <f t="shared" si="472"/>
        <v>7221.5978980771006</v>
      </c>
      <c r="AG261" s="48">
        <f>(AG257+AG259)/2</f>
        <v>9.769847527362676E-3</v>
      </c>
      <c r="AI261" s="10"/>
      <c r="AJ261" s="48"/>
      <c r="AL261" s="10"/>
      <c r="AM261" s="48"/>
      <c r="AO261" s="10"/>
      <c r="AP261" s="48"/>
    </row>
    <row r="262" spans="1:42" x14ac:dyDescent="0.2">
      <c r="A262" s="1">
        <v>23</v>
      </c>
      <c r="B262" t="s">
        <v>153</v>
      </c>
      <c r="C262" t="s">
        <v>62</v>
      </c>
      <c r="D262" t="s">
        <v>63</v>
      </c>
      <c r="F262" s="5">
        <f>AVERAGE(F257:F259)</f>
        <v>0.61</v>
      </c>
      <c r="H262"/>
      <c r="I262" s="33">
        <f t="shared" ref="I262" si="473">AVERAGE(I256:I259)</f>
        <v>6893.0923021684794</v>
      </c>
      <c r="J262" s="61">
        <f t="shared" ref="J262" si="474">AVERAGE(J257:J259)</f>
        <v>7191.8512226070188</v>
      </c>
      <c r="K262" s="48">
        <f t="shared" ref="K262" si="475">AVERAGE(K256:K259)</f>
        <v>3.4546547900188913E-2</v>
      </c>
      <c r="L262" s="44">
        <f t="shared" si="453"/>
        <v>3.6933238169485496</v>
      </c>
      <c r="M262" s="2">
        <f>AVERAGE(M256:M259)</f>
        <v>2.212012172716055E-2</v>
      </c>
      <c r="Q262" s="10">
        <f t="shared" ref="Q262:R262" si="476">AVERAGE(Q256:Q259)</f>
        <v>6942.633381702577</v>
      </c>
      <c r="R262" s="48">
        <f t="shared" si="476"/>
        <v>2.7585475414060007E-2</v>
      </c>
      <c r="T262" s="10">
        <f t="shared" ref="T262:U262" si="477">AVERAGE(T256:T259)</f>
        <v>6992.1744612366738</v>
      </c>
      <c r="U262" s="48">
        <f t="shared" si="477"/>
        <v>2.0624402927931197E-2</v>
      </c>
      <c r="W262" s="10">
        <f t="shared" ref="W262:X262" si="478">AVERAGE(W256:W259)</f>
        <v>7041.7155407707723</v>
      </c>
      <c r="X262" s="48">
        <f t="shared" si="478"/>
        <v>1.3663330441802228E-2</v>
      </c>
      <c r="Z262" s="10">
        <f t="shared" ref="Z262:AA262" si="479">AVERAGE(Z256:Z259)</f>
        <v>7091.2566203048682</v>
      </c>
      <c r="AA262" s="48">
        <f t="shared" si="479"/>
        <v>6.702257955673481E-3</v>
      </c>
      <c r="AC262" s="10">
        <f t="shared" ref="AC262:AD262" si="480">AVERAGE(AC256:AC259)</f>
        <v>7140.7976998389659</v>
      </c>
      <c r="AD262" s="48">
        <f t="shared" si="480"/>
        <v>-2.5881453045542221E-4</v>
      </c>
      <c r="AF262" s="10">
        <f t="shared" ref="AF262:AG262" si="481">AVERAGE(AF256:AF259)</f>
        <v>7190.3387793730644</v>
      </c>
      <c r="AG262" s="48">
        <f t="shared" si="481"/>
        <v>-7.2198870165843254E-3</v>
      </c>
      <c r="AI262" s="10"/>
      <c r="AJ262" s="48"/>
      <c r="AL262" s="10"/>
      <c r="AM262" s="48"/>
      <c r="AO262" s="10"/>
      <c r="AP262" s="48"/>
    </row>
    <row r="264" spans="1:42" x14ac:dyDescent="0.2">
      <c r="A264" s="1">
        <v>24</v>
      </c>
      <c r="B264" t="s">
        <v>154</v>
      </c>
      <c r="C264" t="s">
        <v>5</v>
      </c>
      <c r="D264" t="s">
        <v>6</v>
      </c>
      <c r="E264" s="60">
        <v>14706.776522</v>
      </c>
      <c r="F264" s="62">
        <v>0.17</v>
      </c>
      <c r="G264">
        <v>-5.3446399279999997E-4</v>
      </c>
      <c r="H264" s="15">
        <v>3.517756007</v>
      </c>
      <c r="I264" s="33">
        <f t="shared" ref="I264:I267" si="482">-H264/G264</f>
        <v>6581.8391030812963</v>
      </c>
      <c r="J264" s="78">
        <v>6723.0528887368428</v>
      </c>
      <c r="K264" s="48">
        <f t="shared" ref="K264:K267" si="483">(J264-I264)/J264</f>
        <v>2.1004413916202034E-2</v>
      </c>
      <c r="L264" s="44">
        <f>12*I264/$E$264</f>
        <v>5.3704541657259535</v>
      </c>
      <c r="M264" s="42">
        <f>-1/(G264*$E$264)</f>
        <v>0.12722253796263064</v>
      </c>
      <c r="Q264" s="10">
        <f>(-0.1-$H264)/$G264</f>
        <v>6768.9424465191032</v>
      </c>
      <c r="R264" s="48">
        <f>($J264-Q264)/$J264</f>
        <v>-6.8257023322156832E-3</v>
      </c>
      <c r="T264" s="10">
        <f>(-0.2-$H264)/$G264</f>
        <v>6956.0457899569101</v>
      </c>
      <c r="U264" s="48">
        <f>($J264-T264)/$J264</f>
        <v>-3.46558185806334E-2</v>
      </c>
      <c r="W264" s="10">
        <f>(-0.3-$H264)/$G264</f>
        <v>7143.149133394717</v>
      </c>
      <c r="X264" s="48">
        <f>($J264-W264)/$J264</f>
        <v>-6.2485934829051112E-2</v>
      </c>
    </row>
    <row r="265" spans="1:42" x14ac:dyDescent="0.2">
      <c r="A265" s="1">
        <v>24</v>
      </c>
      <c r="B265" t="s">
        <v>154</v>
      </c>
      <c r="C265" t="s">
        <v>5</v>
      </c>
      <c r="D265" t="s">
        <v>9</v>
      </c>
      <c r="F265" s="62">
        <v>0.14000000000000001</v>
      </c>
      <c r="G265">
        <v>-4.1754231570000002E-4</v>
      </c>
      <c r="H265" s="15">
        <v>2.5124278759999998</v>
      </c>
      <c r="I265" s="33">
        <f t="shared" si="482"/>
        <v>6017.1814485149189</v>
      </c>
      <c r="J265" s="78">
        <v>6682.5032354000014</v>
      </c>
      <c r="K265" s="48">
        <f t="shared" si="483"/>
        <v>9.9561760533178043E-2</v>
      </c>
      <c r="L265" s="44">
        <f t="shared" ref="L265:L270" si="484">12*I265/$E$264</f>
        <v>4.909721533754535</v>
      </c>
      <c r="M265" s="42">
        <f>-1/(G265*$E$264)</f>
        <v>0.16284784333694094</v>
      </c>
      <c r="Q265" s="10">
        <f t="shared" ref="Q265:Q267" si="485">(-0.1-$H265)/$G265</f>
        <v>6256.6781324195254</v>
      </c>
      <c r="R265" s="48">
        <f t="shared" ref="R265:R267" si="486">($J265-Q265)/$J265</f>
        <v>6.3722393836594518E-2</v>
      </c>
      <c r="T265" s="10">
        <f t="shared" ref="T265:T267" si="487">(-0.2-$H265)/$G265</f>
        <v>6496.1748163241309</v>
      </c>
      <c r="U265" s="48">
        <f t="shared" ref="U265:U267" si="488">($J265-T265)/$J265</f>
        <v>2.7883027140011132E-2</v>
      </c>
      <c r="W265" s="10">
        <f t="shared" ref="W265:W267" si="489">(-0.3-$H265)/$G265</f>
        <v>6735.6715002287365</v>
      </c>
      <c r="X265" s="48">
        <f t="shared" ref="X265:X267" si="490">($J265-W265)/$J265</f>
        <v>-7.9563395565722568E-3</v>
      </c>
    </row>
    <row r="266" spans="1:42" x14ac:dyDescent="0.2">
      <c r="A266" s="1">
        <v>24</v>
      </c>
      <c r="B266" t="s">
        <v>154</v>
      </c>
      <c r="C266" t="s">
        <v>8</v>
      </c>
      <c r="D266" t="s">
        <v>6</v>
      </c>
      <c r="F266" s="62">
        <v>0.19</v>
      </c>
      <c r="G266">
        <v>-5.5374974439999995E-4</v>
      </c>
      <c r="H266" s="15">
        <v>3.6368659239999999</v>
      </c>
      <c r="I266" s="33">
        <f t="shared" si="482"/>
        <v>6567.7067317486972</v>
      </c>
      <c r="J266" s="78">
        <v>6723.0528887368428</v>
      </c>
      <c r="K266" s="48">
        <f t="shared" si="483"/>
        <v>2.3106490393433855E-2</v>
      </c>
      <c r="L266" s="44">
        <f t="shared" si="484"/>
        <v>5.358922851862749</v>
      </c>
      <c r="M266" s="42">
        <f>-1/(G266*$E$264)</f>
        <v>0.12279168758322799</v>
      </c>
      <c r="Q266" s="10">
        <f t="shared" si="485"/>
        <v>6748.2937225532742</v>
      </c>
      <c r="R266" s="48">
        <f t="shared" si="486"/>
        <v>-3.7543708541572644E-3</v>
      </c>
      <c r="T266" s="10">
        <f t="shared" si="487"/>
        <v>6928.8807133578521</v>
      </c>
      <c r="U266" s="48">
        <f t="shared" si="488"/>
        <v>-3.0615232101748522E-2</v>
      </c>
      <c r="W266" s="10">
        <f t="shared" si="489"/>
        <v>7109.4677041624291</v>
      </c>
      <c r="X266" s="48">
        <f t="shared" si="490"/>
        <v>-5.7476093349339639E-2</v>
      </c>
    </row>
    <row r="267" spans="1:42" x14ac:dyDescent="0.2">
      <c r="A267" s="1">
        <v>24</v>
      </c>
      <c r="B267" t="s">
        <v>154</v>
      </c>
      <c r="C267" t="s">
        <v>8</v>
      </c>
      <c r="D267" t="s">
        <v>9</v>
      </c>
      <c r="F267" s="62">
        <v>0.16</v>
      </c>
      <c r="G267">
        <v>-4.3683546619999999E-4</v>
      </c>
      <c r="H267" s="15">
        <v>2.6411156170000001</v>
      </c>
      <c r="I267" s="33">
        <f t="shared" si="482"/>
        <v>6046.0192025498136</v>
      </c>
      <c r="J267" s="78">
        <v>6682.5032354000014</v>
      </c>
      <c r="K267" s="48">
        <f t="shared" si="483"/>
        <v>9.5246348625537047E-2</v>
      </c>
      <c r="L267" s="44">
        <f t="shared" si="484"/>
        <v>4.933251710330012</v>
      </c>
      <c r="M267" s="42">
        <f>-1/(G267*$E$264)</f>
        <v>0.15565555197509084</v>
      </c>
      <c r="Q267" s="10">
        <f t="shared" si="485"/>
        <v>6274.9383442804356</v>
      </c>
      <c r="R267" s="48">
        <f t="shared" si="486"/>
        <v>6.0989853167675988E-2</v>
      </c>
      <c r="T267" s="10">
        <f t="shared" si="487"/>
        <v>6503.8574860110575</v>
      </c>
      <c r="U267" s="48">
        <f t="shared" si="488"/>
        <v>2.6733357709814932E-2</v>
      </c>
      <c r="W267" s="10">
        <f t="shared" si="489"/>
        <v>6732.7766277416786</v>
      </c>
      <c r="X267" s="48">
        <f t="shared" si="490"/>
        <v>-7.5231377480459898E-3</v>
      </c>
    </row>
    <row r="268" spans="1:42" x14ac:dyDescent="0.2">
      <c r="A268" s="1">
        <v>24</v>
      </c>
      <c r="B268" t="s">
        <v>154</v>
      </c>
      <c r="C268" t="s">
        <v>62</v>
      </c>
      <c r="D268" t="s">
        <v>6</v>
      </c>
      <c r="F268" s="62">
        <f>(F264+F266)/2</f>
        <v>0.18</v>
      </c>
      <c r="H268"/>
      <c r="I268" s="33">
        <f t="shared" ref="I268:K269" si="491">(I264+I266)/2</f>
        <v>6574.7729174149972</v>
      </c>
      <c r="J268" s="61">
        <f t="shared" si="491"/>
        <v>6723.0528887368428</v>
      </c>
      <c r="K268" s="48">
        <f t="shared" si="491"/>
        <v>2.2055452154817946E-2</v>
      </c>
      <c r="L268" s="44">
        <f t="shared" si="484"/>
        <v>5.3646885087943517</v>
      </c>
      <c r="M268" s="2">
        <f>(M264+M266)/2</f>
        <v>0.12500711277292931</v>
      </c>
      <c r="Q268" s="10">
        <f t="shared" ref="Q268:R269" si="492">(Q264+Q266)/2</f>
        <v>6758.6180845361887</v>
      </c>
      <c r="R268" s="48">
        <f t="shared" si="492"/>
        <v>-5.2900365931864736E-3</v>
      </c>
      <c r="T268" s="10">
        <f t="shared" ref="T268:U269" si="493">(T264+T266)/2</f>
        <v>6942.4632516573811</v>
      </c>
      <c r="U268" s="48">
        <f t="shared" si="493"/>
        <v>-3.2635525341190963E-2</v>
      </c>
      <c r="W268" s="10">
        <f t="shared" ref="W268:X269" si="494">(W264+W266)/2</f>
        <v>7126.3084187785735</v>
      </c>
      <c r="X268" s="48">
        <f t="shared" si="494"/>
        <v>-5.9981014089195372E-2</v>
      </c>
    </row>
    <row r="269" spans="1:42" x14ac:dyDescent="0.2">
      <c r="A269" s="1">
        <v>24</v>
      </c>
      <c r="B269" t="s">
        <v>154</v>
      </c>
      <c r="C269" t="s">
        <v>62</v>
      </c>
      <c r="D269" t="s">
        <v>9</v>
      </c>
      <c r="F269" s="62">
        <f>(F265+F267)/2</f>
        <v>0.15000000000000002</v>
      </c>
      <c r="H269"/>
      <c r="I269" s="33">
        <f t="shared" si="491"/>
        <v>6031.6003255323667</v>
      </c>
      <c r="J269" s="61">
        <f t="shared" si="491"/>
        <v>6682.5032354000014</v>
      </c>
      <c r="K269" s="48">
        <f>(K265+K267)/2</f>
        <v>9.7404054579357552E-2</v>
      </c>
      <c r="L269" s="44">
        <f t="shared" si="484"/>
        <v>4.9214866220422735</v>
      </c>
      <c r="M269" s="42">
        <f>(M265+M267)/2</f>
        <v>0.15925169765601588</v>
      </c>
      <c r="Q269" s="10">
        <f t="shared" si="492"/>
        <v>6265.8082383499805</v>
      </c>
      <c r="R269" s="48">
        <f>(R265+R267)/2</f>
        <v>6.2356123502135249E-2</v>
      </c>
      <c r="T269" s="10">
        <f t="shared" si="493"/>
        <v>6500.0161511675942</v>
      </c>
      <c r="U269" s="48">
        <f>(U265+U267)/2</f>
        <v>2.730819242491303E-2</v>
      </c>
      <c r="W269" s="10">
        <f t="shared" si="494"/>
        <v>6734.224063985208</v>
      </c>
      <c r="X269" s="48">
        <f>(X265+X267)/2</f>
        <v>-7.7397386523091229E-3</v>
      </c>
    </row>
    <row r="270" spans="1:42" x14ac:dyDescent="0.2">
      <c r="A270" s="1">
        <v>24</v>
      </c>
      <c r="B270" t="s">
        <v>154</v>
      </c>
      <c r="C270" t="s">
        <v>62</v>
      </c>
      <c r="D270" t="s">
        <v>63</v>
      </c>
      <c r="F270" s="62">
        <f>AVERAGE(F264:F267)</f>
        <v>0.16500000000000001</v>
      </c>
      <c r="H270"/>
      <c r="I270" s="33">
        <f t="shared" ref="I270:K270" si="495">AVERAGE(I264:I267)</f>
        <v>6303.186621473682</v>
      </c>
      <c r="J270" s="61">
        <f t="shared" si="495"/>
        <v>6702.7780620684225</v>
      </c>
      <c r="K270" s="48">
        <f t="shared" si="495"/>
        <v>5.9729753367087746E-2</v>
      </c>
      <c r="L270" s="44">
        <f t="shared" si="484"/>
        <v>5.1430875654183135</v>
      </c>
      <c r="M270" s="2">
        <f>AVERAGE(M264:M267)</f>
        <v>0.14212940521447259</v>
      </c>
      <c r="Q270" s="10">
        <f t="shared" ref="Q270:R270" si="496">AVERAGE(Q264:Q267)</f>
        <v>6512.2131614430846</v>
      </c>
      <c r="R270" s="48">
        <f t="shared" si="496"/>
        <v>2.853304345447439E-2</v>
      </c>
      <c r="T270" s="10">
        <f t="shared" ref="T270:U270" si="497">AVERAGE(T264:T267)</f>
        <v>6721.2397014124872</v>
      </c>
      <c r="U270" s="48">
        <f t="shared" si="497"/>
        <v>-2.6636664581389654E-3</v>
      </c>
      <c r="W270" s="10">
        <f t="shared" ref="W270:X270" si="498">AVERAGE(W264:W267)</f>
        <v>6930.2662413818898</v>
      </c>
      <c r="X270" s="48">
        <f t="shared" si="498"/>
        <v>-3.3860376370752253E-2</v>
      </c>
    </row>
    <row r="272" spans="1:42" x14ac:dyDescent="0.2">
      <c r="A272" s="1">
        <v>24</v>
      </c>
      <c r="B272" t="s">
        <v>155</v>
      </c>
      <c r="C272" t="s">
        <v>5</v>
      </c>
      <c r="D272" t="s">
        <v>6</v>
      </c>
      <c r="E272" s="60">
        <v>14706.776522</v>
      </c>
      <c r="F272" s="5">
        <v>0.36</v>
      </c>
      <c r="G272">
        <v>-1.2535445869999999E-3</v>
      </c>
      <c r="H272" s="15">
        <v>8.3459622240000009</v>
      </c>
      <c r="I272" s="33">
        <f t="shared" ref="I272:I275" si="499">-H272/G272</f>
        <v>6657.8902023530509</v>
      </c>
      <c r="J272" s="78">
        <v>6718.0984210526321</v>
      </c>
      <c r="K272" s="48">
        <f t="shared" ref="K272:K275" si="500">(J272-I272)/J272</f>
        <v>8.9620923847893667E-3</v>
      </c>
      <c r="L272" s="44">
        <f>12*I272/$E$272</f>
        <v>5.4325080896361913</v>
      </c>
      <c r="M272" s="42">
        <f>-1/(G272*$E$272)</f>
        <v>5.4242877611865227E-2</v>
      </c>
      <c r="Q272" s="10">
        <f>(-0.1-$H272)/$G272</f>
        <v>6737.66399024784</v>
      </c>
      <c r="R272" s="48">
        <f>($J272-Q272)/$J272</f>
        <v>-2.9123671564404157E-3</v>
      </c>
      <c r="T272" s="10">
        <f>(-0.2-$H272)/$G272</f>
        <v>6817.4377781426301</v>
      </c>
      <c r="U272" s="48">
        <f>($J272-T272)/$J272</f>
        <v>-1.4786826697670334E-2</v>
      </c>
    </row>
    <row r="273" spans="1:21" x14ac:dyDescent="0.2">
      <c r="A273" s="1">
        <v>24</v>
      </c>
      <c r="B273" t="s">
        <v>155</v>
      </c>
      <c r="C273" t="s">
        <v>5</v>
      </c>
      <c r="D273" t="s">
        <v>9</v>
      </c>
      <c r="F273" s="62">
        <v>0.3</v>
      </c>
      <c r="G273">
        <v>-1.2248288610000001E-3</v>
      </c>
      <c r="H273" s="15">
        <v>7.8955919960000003</v>
      </c>
      <c r="I273" s="33">
        <f t="shared" si="499"/>
        <v>6446.2818009968496</v>
      </c>
      <c r="J273" s="78">
        <v>6673.0889999999981</v>
      </c>
      <c r="K273" s="48">
        <f t="shared" si="500"/>
        <v>3.3988337185844306E-2</v>
      </c>
      <c r="L273" s="44">
        <f t="shared" ref="L273:L275" si="501">12*I273/$E$272</f>
        <v>5.2598461325801464</v>
      </c>
      <c r="M273" s="42">
        <f>-1/(G273*$E$272)</f>
        <v>5.5514584754430552E-2</v>
      </c>
      <c r="Q273" s="10">
        <f t="shared" ref="Q273:Q275" si="502">(-0.1-$H273)/$G273</f>
        <v>6527.9258601663532</v>
      </c>
      <c r="R273" s="48">
        <f t="shared" ref="R273:R275" si="503">($J273-Q273)/$J273</f>
        <v>2.1753514726634837E-2</v>
      </c>
      <c r="T273" s="10">
        <f t="shared" ref="T273:T275" si="504">(-0.2-$H273)/$G273</f>
        <v>6609.5699193358569</v>
      </c>
      <c r="U273" s="48">
        <f t="shared" ref="U273:U275" si="505">($J273-T273)/$J273</f>
        <v>9.518692267425367E-3</v>
      </c>
    </row>
    <row r="274" spans="1:21" x14ac:dyDescent="0.2">
      <c r="A274" s="1">
        <v>24</v>
      </c>
      <c r="B274" t="s">
        <v>155</v>
      </c>
      <c r="C274" t="s">
        <v>8</v>
      </c>
      <c r="D274" t="s">
        <v>6</v>
      </c>
      <c r="F274" s="5">
        <v>0.37</v>
      </c>
      <c r="G274">
        <v>-1.2440737319999999E-3</v>
      </c>
      <c r="H274" s="15">
        <v>8.2717868800000005</v>
      </c>
      <c r="I274" s="33">
        <f t="shared" si="499"/>
        <v>6648.9522825163231</v>
      </c>
      <c r="J274" s="78">
        <v>6718.0984210526321</v>
      </c>
      <c r="K274" s="48">
        <f t="shared" si="500"/>
        <v>1.0292516453707275E-2</v>
      </c>
      <c r="L274" s="44">
        <f t="shared" si="501"/>
        <v>5.4252151904831862</v>
      </c>
      <c r="M274" s="42">
        <f>-1/(G274*$E$272)</f>
        <v>5.4655816504015006E-2</v>
      </c>
      <c r="Q274" s="10">
        <f t="shared" si="502"/>
        <v>6729.3333704115221</v>
      </c>
      <c r="R274" s="48">
        <f t="shared" si="503"/>
        <v>-1.6723406914794165E-3</v>
      </c>
      <c r="T274" s="10">
        <f t="shared" si="504"/>
        <v>6809.7144583067202</v>
      </c>
      <c r="U274" s="48">
        <f t="shared" si="505"/>
        <v>-1.3637197836665973E-2</v>
      </c>
    </row>
    <row r="275" spans="1:21" x14ac:dyDescent="0.2">
      <c r="A275" s="1">
        <v>24</v>
      </c>
      <c r="B275" t="s">
        <v>155</v>
      </c>
      <c r="C275" t="s">
        <v>8</v>
      </c>
      <c r="D275" t="s">
        <v>9</v>
      </c>
      <c r="F275" s="62">
        <v>0.3</v>
      </c>
      <c r="G275" s="79">
        <v>-1.196509576E-3</v>
      </c>
      <c r="H275" s="15">
        <v>7.7063760889999999</v>
      </c>
      <c r="I275" s="33">
        <f t="shared" si="499"/>
        <v>6440.7140933738756</v>
      </c>
      <c r="J275" s="78">
        <v>6673.0889999999981</v>
      </c>
      <c r="K275" s="48">
        <f t="shared" si="500"/>
        <v>3.4822689555934684E-2</v>
      </c>
      <c r="L275" s="44">
        <f t="shared" si="501"/>
        <v>5.2553031593884514</v>
      </c>
      <c r="M275" s="42">
        <f>-1/(G275*$E$272)</f>
        <v>5.6828517696424302E-2</v>
      </c>
      <c r="Q275" s="10">
        <f t="shared" si="502"/>
        <v>6524.2905243576588</v>
      </c>
      <c r="R275" s="48">
        <f t="shared" si="503"/>
        <v>2.2298290288401575E-2</v>
      </c>
      <c r="T275" s="10">
        <f t="shared" si="504"/>
        <v>6607.866955341442</v>
      </c>
      <c r="U275" s="48">
        <f t="shared" si="505"/>
        <v>9.7738910208684665E-3</v>
      </c>
    </row>
    <row r="276" spans="1:21" x14ac:dyDescent="0.2">
      <c r="A276" s="1">
        <v>24</v>
      </c>
      <c r="B276" t="s">
        <v>155</v>
      </c>
      <c r="C276" t="s">
        <v>62</v>
      </c>
      <c r="D276" t="s">
        <v>6</v>
      </c>
      <c r="F276" s="5">
        <f>(F272+F274)/2</f>
        <v>0.36499999999999999</v>
      </c>
      <c r="I276" s="33">
        <f t="shared" ref="I276:K277" si="506">(I272+I274)/2</f>
        <v>6653.421242434687</v>
      </c>
      <c r="J276" s="61">
        <f t="shared" si="506"/>
        <v>6718.0984210526321</v>
      </c>
      <c r="K276" s="48">
        <f t="shared" si="506"/>
        <v>9.6273044192483198E-3</v>
      </c>
      <c r="L276" s="44">
        <f t="shared" ref="L276:L278" si="507">12*I276/$E$264</f>
        <v>5.4288616400596883</v>
      </c>
      <c r="M276" s="2">
        <f>(M272+M274)/2</f>
        <v>5.444934705794012E-2</v>
      </c>
      <c r="Q276" s="10">
        <f t="shared" ref="Q276:R277" si="508">(Q272+Q274)/2</f>
        <v>6733.4986803296815</v>
      </c>
      <c r="R276" s="48">
        <f t="shared" si="508"/>
        <v>-2.292353923959916E-3</v>
      </c>
      <c r="T276" s="10">
        <f t="shared" ref="T276:U277" si="509">(T272+T274)/2</f>
        <v>6813.5761182246752</v>
      </c>
      <c r="U276" s="48">
        <f t="shared" si="509"/>
        <v>-1.4212012267168153E-2</v>
      </c>
    </row>
    <row r="277" spans="1:21" x14ac:dyDescent="0.2">
      <c r="A277" s="1">
        <v>24</v>
      </c>
      <c r="B277" t="s">
        <v>155</v>
      </c>
      <c r="C277" t="s">
        <v>62</v>
      </c>
      <c r="D277" t="s">
        <v>9</v>
      </c>
      <c r="F277" s="62">
        <f>(F273+F275)/2</f>
        <v>0.3</v>
      </c>
      <c r="I277" s="33">
        <f t="shared" si="506"/>
        <v>6443.4979471853621</v>
      </c>
      <c r="J277" s="61">
        <f t="shared" si="506"/>
        <v>6673.0889999999981</v>
      </c>
      <c r="K277" s="48">
        <f>(K273+K275)/2</f>
        <v>3.4405513370889498E-2</v>
      </c>
      <c r="L277" s="44">
        <f t="shared" si="507"/>
        <v>5.2575746459842989</v>
      </c>
      <c r="M277" s="42">
        <f>(M273+M275)/2</f>
        <v>5.6171551225427427E-2</v>
      </c>
      <c r="Q277" s="10">
        <f t="shared" si="508"/>
        <v>6526.108192262006</v>
      </c>
      <c r="R277" s="48">
        <f>(R273+R275)/2</f>
        <v>2.2025902507518208E-2</v>
      </c>
      <c r="T277" s="10">
        <f t="shared" si="509"/>
        <v>6608.7184373386499</v>
      </c>
      <c r="U277" s="48">
        <f>(U273+U275)/2</f>
        <v>9.6462916441469176E-3</v>
      </c>
    </row>
    <row r="278" spans="1:21" x14ac:dyDescent="0.2">
      <c r="A278" s="1">
        <v>24</v>
      </c>
      <c r="B278" t="s">
        <v>155</v>
      </c>
      <c r="C278" t="s">
        <v>62</v>
      </c>
      <c r="D278" t="s">
        <v>63</v>
      </c>
      <c r="F278" s="5">
        <f>AVERAGE(F272:F275)</f>
        <v>0.33249999999999996</v>
      </c>
      <c r="I278" s="33">
        <f t="shared" ref="I278:K278" si="510">AVERAGE(I272:I275)</f>
        <v>6548.459594810025</v>
      </c>
      <c r="J278" s="61">
        <f t="shared" si="510"/>
        <v>6695.5937105263147</v>
      </c>
      <c r="K278" s="48">
        <f t="shared" si="510"/>
        <v>2.2016408895068909E-2</v>
      </c>
      <c r="L278" s="44">
        <f t="shared" si="507"/>
        <v>5.3432181430219936</v>
      </c>
      <c r="M278" s="2">
        <f>AVERAGE(M272:M275)</f>
        <v>5.5310449141683767E-2</v>
      </c>
      <c r="Q278" s="10">
        <f t="shared" ref="Q278:R278" si="511">AVERAGE(Q272:Q275)</f>
        <v>6629.8034362958442</v>
      </c>
      <c r="R278" s="48">
        <f t="shared" si="511"/>
        <v>9.8667742917791443E-3</v>
      </c>
      <c r="T278" s="10">
        <f t="shared" ref="T278:U278" si="512">AVERAGE(T272:T275)</f>
        <v>6711.1472777816616</v>
      </c>
      <c r="U278" s="48">
        <f t="shared" si="512"/>
        <v>-2.2828603115106188E-3</v>
      </c>
    </row>
    <row r="279" spans="1:21" x14ac:dyDescent="0.2">
      <c r="I279" s="33"/>
      <c r="K279" s="48"/>
      <c r="M279" s="2"/>
      <c r="Q279" s="10"/>
      <c r="R279" s="48"/>
      <c r="T279" s="10"/>
      <c r="U279" s="48"/>
    </row>
    <row r="280" spans="1:21" x14ac:dyDescent="0.2">
      <c r="A280" s="1">
        <v>24</v>
      </c>
      <c r="B280" t="s">
        <v>206</v>
      </c>
      <c r="C280" t="s">
        <v>5</v>
      </c>
      <c r="D280" t="s">
        <v>6</v>
      </c>
      <c r="E280" s="60">
        <v>14706.776522</v>
      </c>
      <c r="F280" s="5">
        <v>0.36</v>
      </c>
      <c r="G280">
        <v>-1.2535445869999999E-3</v>
      </c>
      <c r="H280" s="15">
        <v>3.7668159999999999</v>
      </c>
      <c r="I280" s="33">
        <f t="shared" ref="I280:I283" si="513">-H280/G280</f>
        <v>3004.931806227009</v>
      </c>
      <c r="J280" s="78">
        <v>3065.14</v>
      </c>
      <c r="K280" s="48">
        <f t="shared" ref="K280:K283" si="514">(J280-I280)/J280</f>
        <v>1.964288540588386E-2</v>
      </c>
      <c r="L280" s="44">
        <f>12*I280/$E$272</f>
        <v>2.4518752712929888</v>
      </c>
      <c r="M280" s="42">
        <f>-1/(G280*$E$272)</f>
        <v>5.4242877611865227E-2</v>
      </c>
      <c r="Q280" s="10">
        <f>(-0.1-$H280)/$G280</f>
        <v>3084.7055941217991</v>
      </c>
      <c r="R280" s="48">
        <f>($J280-Q280)/$J280</f>
        <v>-6.383262794456117E-3</v>
      </c>
      <c r="T280" s="10">
        <f>(-0.2-$H280)/$G280</f>
        <v>3164.4793820165892</v>
      </c>
      <c r="U280" s="48">
        <f>($J280-T280)/$J280</f>
        <v>-3.2409410994796092E-2</v>
      </c>
    </row>
    <row r="281" spans="1:21" x14ac:dyDescent="0.2">
      <c r="A281" s="1">
        <v>24</v>
      </c>
      <c r="B281" t="s">
        <v>206</v>
      </c>
      <c r="C281" t="s">
        <v>5</v>
      </c>
      <c r="D281" t="s">
        <v>9</v>
      </c>
      <c r="F281" s="62">
        <v>0.3</v>
      </c>
      <c r="G281">
        <v>-1.2248288610000001E-3</v>
      </c>
      <c r="H281" s="15">
        <v>3.6135649999999999</v>
      </c>
      <c r="I281" s="33">
        <f t="shared" si="513"/>
        <v>2950.2611467284814</v>
      </c>
      <c r="J281" s="78">
        <v>3177.07</v>
      </c>
      <c r="K281" s="48">
        <f t="shared" si="514"/>
        <v>7.1389315712753795E-2</v>
      </c>
      <c r="L281" s="44">
        <f t="shared" ref="L281:L283" si="515">12*I281/$E$272</f>
        <v>2.4072667254977262</v>
      </c>
      <c r="M281" s="42">
        <f>-1/(G281*$E$272)</f>
        <v>5.5514584754430552E-2</v>
      </c>
      <c r="Q281" s="10">
        <f t="shared" ref="Q281:Q283" si="516">(-0.1-$H281)/$G281</f>
        <v>3031.9052058979851</v>
      </c>
      <c r="R281" s="48">
        <f t="shared" ref="R281:R283" si="517">($J281-Q281)/$J281</f>
        <v>4.5691405635385776E-2</v>
      </c>
      <c r="T281" s="10">
        <f t="shared" ref="T281:T283" si="518">(-0.2-$H281)/$G281</f>
        <v>3113.5492650674892</v>
      </c>
      <c r="U281" s="48">
        <f t="shared" ref="U281:U283" si="519">($J281-T281)/$J281</f>
        <v>1.9993495558017608E-2</v>
      </c>
    </row>
    <row r="282" spans="1:21" x14ac:dyDescent="0.2">
      <c r="A282" s="1">
        <v>24</v>
      </c>
      <c r="B282" t="s">
        <v>206</v>
      </c>
      <c r="C282" t="s">
        <v>8</v>
      </c>
      <c r="D282" t="s">
        <v>6</v>
      </c>
      <c r="F282" s="5">
        <v>0.37</v>
      </c>
      <c r="G282">
        <v>-1.2440737319999999E-3</v>
      </c>
      <c r="H282" s="15">
        <v>3.7272371999999998</v>
      </c>
      <c r="I282" s="33">
        <f t="shared" si="513"/>
        <v>2995.9938097945469</v>
      </c>
      <c r="J282" s="78">
        <v>3065.14</v>
      </c>
      <c r="K282" s="48">
        <f t="shared" si="514"/>
        <v>2.2558901128644358E-2</v>
      </c>
      <c r="L282" s="44">
        <f t="shared" si="515"/>
        <v>2.4445823096416643</v>
      </c>
      <c r="M282" s="42">
        <f>-1/(G282*$E$272)</f>
        <v>5.4655816504015006E-2</v>
      </c>
      <c r="Q282" s="10">
        <f t="shared" si="516"/>
        <v>3076.3748976897455</v>
      </c>
      <c r="R282" s="48">
        <f t="shared" si="517"/>
        <v>-3.6653783154262432E-3</v>
      </c>
      <c r="T282" s="10">
        <f t="shared" si="518"/>
        <v>3156.7559855849445</v>
      </c>
      <c r="U282" s="48">
        <f t="shared" si="519"/>
        <v>-2.9889657759496993E-2</v>
      </c>
    </row>
    <row r="283" spans="1:21" x14ac:dyDescent="0.2">
      <c r="A283" s="1">
        <v>24</v>
      </c>
      <c r="B283" t="s">
        <v>206</v>
      </c>
      <c r="C283" t="s">
        <v>8</v>
      </c>
      <c r="D283" t="s">
        <v>9</v>
      </c>
      <c r="F283" s="62">
        <v>0.3</v>
      </c>
      <c r="G283" s="79">
        <v>-1.196509576E-3</v>
      </c>
      <c r="H283" s="15">
        <v>3.5233530000000002</v>
      </c>
      <c r="I283" s="33">
        <f t="shared" si="513"/>
        <v>2944.692688360064</v>
      </c>
      <c r="J283" s="78">
        <v>3177.07</v>
      </c>
      <c r="K283" s="48">
        <f t="shared" si="514"/>
        <v>7.3142018161367589E-2</v>
      </c>
      <c r="L283" s="44">
        <f t="shared" si="515"/>
        <v>2.402723139734996</v>
      </c>
      <c r="M283" s="42">
        <f>-1/(G283*$E$272)</f>
        <v>5.6828517696424302E-2</v>
      </c>
      <c r="Q283" s="10">
        <f t="shared" si="516"/>
        <v>3028.2691193438473</v>
      </c>
      <c r="R283" s="48">
        <f t="shared" si="517"/>
        <v>4.6835883583349724E-2</v>
      </c>
      <c r="T283" s="10">
        <f t="shared" si="518"/>
        <v>3111.8455503276309</v>
      </c>
      <c r="U283" s="48">
        <f t="shared" si="519"/>
        <v>2.0529749005331718E-2</v>
      </c>
    </row>
    <row r="284" spans="1:21" x14ac:dyDescent="0.2">
      <c r="A284" s="1">
        <v>24</v>
      </c>
      <c r="B284" t="s">
        <v>206</v>
      </c>
      <c r="C284" t="s">
        <v>62</v>
      </c>
      <c r="D284" t="s">
        <v>6</v>
      </c>
      <c r="F284" s="5">
        <f>(F280+F282)/2</f>
        <v>0.36499999999999999</v>
      </c>
      <c r="I284" s="33">
        <f t="shared" ref="I284:K284" si="520">(I280+I282)/2</f>
        <v>3000.4628080107777</v>
      </c>
      <c r="J284" s="61">
        <f t="shared" si="520"/>
        <v>3065.14</v>
      </c>
      <c r="K284" s="48">
        <f t="shared" si="520"/>
        <v>2.1100893267264109E-2</v>
      </c>
      <c r="L284" s="44">
        <f t="shared" ref="L284:L286" si="521">12*I284/$E$264</f>
        <v>2.4482287904673266</v>
      </c>
      <c r="M284" s="2">
        <f>(M280+M282)/2</f>
        <v>5.444934705794012E-2</v>
      </c>
      <c r="Q284" s="10">
        <f t="shared" ref="Q284:R284" si="522">(Q280+Q282)/2</f>
        <v>3080.5402459057723</v>
      </c>
      <c r="R284" s="48">
        <f t="shared" si="522"/>
        <v>-5.0243205549411803E-3</v>
      </c>
      <c r="T284" s="10">
        <f t="shared" ref="T284:U284" si="523">(T280+T282)/2</f>
        <v>3160.6176838007668</v>
      </c>
      <c r="U284" s="48">
        <f t="shared" si="523"/>
        <v>-3.1149534377146543E-2</v>
      </c>
    </row>
    <row r="285" spans="1:21" x14ac:dyDescent="0.2">
      <c r="A285" s="1">
        <v>24</v>
      </c>
      <c r="B285" t="s">
        <v>206</v>
      </c>
      <c r="C285" t="s">
        <v>62</v>
      </c>
      <c r="D285" t="s">
        <v>9</v>
      </c>
      <c r="F285" s="62">
        <f>(F281+F283)/2</f>
        <v>0.3</v>
      </c>
      <c r="I285" s="33">
        <f t="shared" ref="I285:J285" si="524">(I281+I283)/2</f>
        <v>2947.4769175442725</v>
      </c>
      <c r="J285" s="61">
        <f t="shared" si="524"/>
        <v>3177.07</v>
      </c>
      <c r="K285" s="48">
        <f>(K281+K283)/2</f>
        <v>7.2265666937060685E-2</v>
      </c>
      <c r="L285" s="44">
        <f t="shared" si="521"/>
        <v>2.4049949326163609</v>
      </c>
      <c r="M285" s="42">
        <f>(M281+M283)/2</f>
        <v>5.6171551225427427E-2</v>
      </c>
      <c r="Q285" s="10">
        <f t="shared" ref="Q285" si="525">(Q281+Q283)/2</f>
        <v>3030.0871626209164</v>
      </c>
      <c r="R285" s="48">
        <f>(R281+R283)/2</f>
        <v>4.626364460936775E-2</v>
      </c>
      <c r="T285" s="10">
        <f t="shared" ref="T285" si="526">(T281+T283)/2</f>
        <v>3112.6974076975603</v>
      </c>
      <c r="U285" s="48">
        <f>(U281+U283)/2</f>
        <v>2.0261622281674663E-2</v>
      </c>
    </row>
    <row r="286" spans="1:21" x14ac:dyDescent="0.2">
      <c r="A286" s="1">
        <v>24</v>
      </c>
      <c r="B286" t="s">
        <v>206</v>
      </c>
      <c r="C286" t="s">
        <v>62</v>
      </c>
      <c r="D286" t="s">
        <v>63</v>
      </c>
      <c r="F286" s="5">
        <f>AVERAGE(F280:F283)</f>
        <v>0.33249999999999996</v>
      </c>
      <c r="I286" s="33">
        <f t="shared" ref="I286:K286" si="527">AVERAGE(I280:I283)</f>
        <v>2973.9698627775256</v>
      </c>
      <c r="J286" s="61">
        <f t="shared" si="527"/>
        <v>3121.105</v>
      </c>
      <c r="K286" s="48">
        <f t="shared" si="527"/>
        <v>4.6683280102162404E-2</v>
      </c>
      <c r="L286" s="44">
        <f t="shared" si="521"/>
        <v>2.4266118615418444</v>
      </c>
      <c r="M286" s="2">
        <f>AVERAGE(M280:M283)</f>
        <v>5.5310449141683767E-2</v>
      </c>
      <c r="Q286" s="10">
        <f t="shared" ref="Q286:R286" si="528">AVERAGE(Q280:Q283)</f>
        <v>3055.3137042633443</v>
      </c>
      <c r="R286" s="48">
        <f t="shared" si="528"/>
        <v>2.0619662027213284E-2</v>
      </c>
      <c r="T286" s="10">
        <f t="shared" ref="T286:U286" si="529">AVERAGE(T280:T283)</f>
        <v>3136.6575457491635</v>
      </c>
      <c r="U286" s="48">
        <f t="shared" si="529"/>
        <v>-5.4439560477359409E-3</v>
      </c>
    </row>
    <row r="287" spans="1:21" x14ac:dyDescent="0.2">
      <c r="I287" s="33"/>
      <c r="K287" s="48"/>
      <c r="M287" s="2"/>
      <c r="Q287" s="10"/>
      <c r="R287" s="48"/>
      <c r="T287" s="10"/>
      <c r="U287" s="48"/>
    </row>
    <row r="288" spans="1:21" x14ac:dyDescent="0.2">
      <c r="A288" s="1">
        <v>24</v>
      </c>
      <c r="B288" t="s">
        <v>207</v>
      </c>
      <c r="C288" t="s">
        <v>5</v>
      </c>
      <c r="D288" t="s">
        <v>6</v>
      </c>
      <c r="E288" s="60">
        <v>14706.776522</v>
      </c>
      <c r="F288" s="5">
        <v>0.52</v>
      </c>
      <c r="G288">
        <v>-1.42589E-3</v>
      </c>
      <c r="H288" s="15">
        <v>4.1669080000000003</v>
      </c>
      <c r="I288" s="33">
        <f t="shared" ref="I288:I291" si="530">-H288/G288</f>
        <v>2922.3207961343446</v>
      </c>
      <c r="J288" s="78">
        <v>3065.14</v>
      </c>
      <c r="K288" s="48">
        <f t="shared" ref="K288:K291" si="531">(J288-I288)/J288</f>
        <v>4.6594675566419566E-2</v>
      </c>
      <c r="L288" s="44">
        <f>12*I288/$E$272</f>
        <v>2.3844687856073574</v>
      </c>
      <c r="M288" s="42">
        <f>-1/(G288*$E$272)</f>
        <v>4.7686613703481436E-2</v>
      </c>
      <c r="Q288" s="10">
        <f>(-0.1-$H288)/$G288</f>
        <v>2992.4524332171486</v>
      </c>
      <c r="R288" s="48">
        <f>($J288-Q288)/$J288</f>
        <v>2.3714273012929676E-2</v>
      </c>
      <c r="T288" s="10">
        <f>(-0.2-$H288)/$G288</f>
        <v>3062.5840702999535</v>
      </c>
      <c r="U288" s="48">
        <f>($J288-T288)/$J288</f>
        <v>8.3387045943949156E-4</v>
      </c>
    </row>
    <row r="289" spans="1:42" x14ac:dyDescent="0.2">
      <c r="A289" s="1">
        <v>24</v>
      </c>
      <c r="B289" t="s">
        <v>207</v>
      </c>
      <c r="C289" t="s">
        <v>5</v>
      </c>
      <c r="D289" t="s">
        <v>9</v>
      </c>
      <c r="F289" s="44">
        <v>0.56999999999999995</v>
      </c>
      <c r="G289">
        <v>-1.4650799999999999E-3</v>
      </c>
      <c r="H289" s="15">
        <v>4.1144717000000002</v>
      </c>
      <c r="I289" s="33">
        <f t="shared" si="530"/>
        <v>2808.359748273132</v>
      </c>
      <c r="J289" s="78">
        <v>3177.07</v>
      </c>
      <c r="K289" s="48">
        <f t="shared" si="531"/>
        <v>0.11605354988302685</v>
      </c>
      <c r="L289" s="44">
        <f t="shared" ref="L289:L291" si="532">12*I289/$E$272</f>
        <v>2.2914822244606068</v>
      </c>
      <c r="M289" s="42">
        <f>-1/(G289*$E$272)</f>
        <v>4.641102575535612E-2</v>
      </c>
      <c r="Q289" s="10">
        <f t="shared" ref="Q289:Q291" si="533">(-0.1-$H289)/$G289</f>
        <v>2876.6154066672129</v>
      </c>
      <c r="R289" s="48">
        <f t="shared" ref="R289:R291" si="534">($J289-Q289)/$J289</f>
        <v>9.4569711505502627E-2</v>
      </c>
      <c r="T289" s="10">
        <f t="shared" ref="T289:T291" si="535">(-0.2-$H289)/$G289</f>
        <v>2944.8710650612938</v>
      </c>
      <c r="U289" s="48">
        <f t="shared" ref="U289:U291" si="536">($J289-T289)/$J289</f>
        <v>7.3085873127978387E-2</v>
      </c>
    </row>
    <row r="290" spans="1:42" x14ac:dyDescent="0.2">
      <c r="A290" s="1">
        <v>24</v>
      </c>
      <c r="B290" t="s">
        <v>207</v>
      </c>
      <c r="C290" t="s">
        <v>8</v>
      </c>
      <c r="D290" t="s">
        <v>6</v>
      </c>
      <c r="F290" s="5">
        <v>0.52</v>
      </c>
      <c r="G290" s="79">
        <v>-1.4086599999999999E-3</v>
      </c>
      <c r="H290" s="15">
        <v>4.1093320000000002</v>
      </c>
      <c r="I290" s="33">
        <f t="shared" ref="I290" si="537">-H290/G290</f>
        <v>2917.1922252353302</v>
      </c>
      <c r="J290" s="78">
        <v>3065.14</v>
      </c>
      <c r="K290" s="48">
        <f t="shared" si="531"/>
        <v>4.8267868601326432E-2</v>
      </c>
      <c r="L290" s="44">
        <f t="shared" si="532"/>
        <v>2.3802841261956833</v>
      </c>
      <c r="M290" s="42">
        <f>-1/(G290*$E$272)</f>
        <v>4.8269891679792953E-2</v>
      </c>
      <c r="Q290" s="10">
        <f t="shared" si="533"/>
        <v>2988.1816762029162</v>
      </c>
      <c r="R290" s="48">
        <f t="shared" si="534"/>
        <v>2.5107604806659311E-2</v>
      </c>
      <c r="T290" s="10">
        <f t="shared" si="535"/>
        <v>3059.171127170503</v>
      </c>
      <c r="U290" s="48">
        <f t="shared" si="536"/>
        <v>1.9473410119918932E-3</v>
      </c>
    </row>
    <row r="291" spans="1:42" x14ac:dyDescent="0.2">
      <c r="A291" s="1">
        <v>24</v>
      </c>
      <c r="B291" t="s">
        <v>207</v>
      </c>
      <c r="C291" t="s">
        <v>8</v>
      </c>
      <c r="D291" t="s">
        <v>9</v>
      </c>
      <c r="F291" s="44">
        <v>0.55000000000000004</v>
      </c>
      <c r="G291" s="79">
        <v>-1.42464E-3</v>
      </c>
      <c r="H291" s="15">
        <v>3.9990000000000001</v>
      </c>
      <c r="I291" s="33">
        <f t="shared" si="530"/>
        <v>2807.0249326145554</v>
      </c>
      <c r="J291" s="78">
        <v>3177.07</v>
      </c>
      <c r="K291" s="48">
        <f t="shared" si="531"/>
        <v>0.11647369034533225</v>
      </c>
      <c r="L291" s="44">
        <f t="shared" si="532"/>
        <v>2.2903930811069317</v>
      </c>
      <c r="M291" s="42">
        <f>-1/(G291*$E$272)</f>
        <v>4.7728454636720256E-2</v>
      </c>
      <c r="Q291" s="10">
        <f t="shared" si="533"/>
        <v>2877.2181042228212</v>
      </c>
      <c r="R291" s="48">
        <f t="shared" si="534"/>
        <v>9.4380009183675187E-2</v>
      </c>
      <c r="T291" s="10">
        <f t="shared" si="535"/>
        <v>2947.4112758310871</v>
      </c>
      <c r="U291" s="48">
        <f t="shared" si="536"/>
        <v>7.2286328022018106E-2</v>
      </c>
    </row>
    <row r="292" spans="1:42" x14ac:dyDescent="0.2">
      <c r="A292" s="1">
        <v>24</v>
      </c>
      <c r="B292" t="s">
        <v>207</v>
      </c>
      <c r="C292" t="s">
        <v>62</v>
      </c>
      <c r="D292" t="s">
        <v>6</v>
      </c>
      <c r="F292" s="5">
        <f>(F288+F290)/2</f>
        <v>0.52</v>
      </c>
      <c r="I292" s="33">
        <f t="shared" ref="I292:K292" si="538">(I288+I290)/2</f>
        <v>2919.7565106848374</v>
      </c>
      <c r="J292" s="61">
        <f t="shared" si="538"/>
        <v>3065.14</v>
      </c>
      <c r="K292" s="48">
        <f t="shared" si="538"/>
        <v>4.7431272083873002E-2</v>
      </c>
      <c r="L292" s="44">
        <f t="shared" ref="L292:L294" si="539">12*I292/$E$264</f>
        <v>2.3823764559015204</v>
      </c>
      <c r="M292" s="2">
        <f>(M288+M290)/2</f>
        <v>4.7978252691637191E-2</v>
      </c>
      <c r="Q292" s="10">
        <f t="shared" ref="Q292:R292" si="540">(Q288+Q290)/2</f>
        <v>2990.3170547100326</v>
      </c>
      <c r="R292" s="48">
        <f t="shared" si="540"/>
        <v>2.4410938909794493E-2</v>
      </c>
      <c r="T292" s="10">
        <f t="shared" ref="T292:U292" si="541">(T288+T290)/2</f>
        <v>3060.8775987352283</v>
      </c>
      <c r="U292" s="48">
        <f t="shared" si="541"/>
        <v>1.3906057357156924E-3</v>
      </c>
    </row>
    <row r="293" spans="1:42" x14ac:dyDescent="0.2">
      <c r="A293" s="1">
        <v>24</v>
      </c>
      <c r="B293" t="s">
        <v>207</v>
      </c>
      <c r="C293" t="s">
        <v>62</v>
      </c>
      <c r="D293" t="s">
        <v>9</v>
      </c>
      <c r="F293" s="44">
        <f>(F289+F291)/2</f>
        <v>0.56000000000000005</v>
      </c>
      <c r="I293" s="33">
        <f t="shared" ref="I293:J293" si="542">(I289+I291)/2</f>
        <v>2807.6923404438439</v>
      </c>
      <c r="J293" s="61">
        <f t="shared" si="542"/>
        <v>3177.07</v>
      </c>
      <c r="K293" s="48">
        <f>(K289+K291)/2</f>
        <v>0.11626362011417955</v>
      </c>
      <c r="L293" s="44">
        <f t="shared" si="539"/>
        <v>2.2909376527837693</v>
      </c>
      <c r="M293" s="42">
        <f>(M289+M291)/2</f>
        <v>4.7069740196038184E-2</v>
      </c>
      <c r="Q293" s="10">
        <f t="shared" ref="Q293" si="543">(Q289+Q291)/2</f>
        <v>2876.9167554450169</v>
      </c>
      <c r="R293" s="48">
        <f>(R289+R291)/2</f>
        <v>9.4474860344588907E-2</v>
      </c>
      <c r="T293" s="10">
        <f t="shared" ref="T293" si="544">(T289+T291)/2</f>
        <v>2946.1411704461907</v>
      </c>
      <c r="U293" s="48">
        <f>(U289+U291)/2</f>
        <v>7.2686100574998247E-2</v>
      </c>
    </row>
    <row r="294" spans="1:42" x14ac:dyDescent="0.2">
      <c r="A294" s="1">
        <v>24</v>
      </c>
      <c r="B294" t="s">
        <v>207</v>
      </c>
      <c r="C294" t="s">
        <v>62</v>
      </c>
      <c r="D294" t="s">
        <v>63</v>
      </c>
      <c r="F294" s="5">
        <f>AVERAGE(F288:F291)</f>
        <v>0.54</v>
      </c>
      <c r="I294" s="33">
        <f t="shared" ref="I294:K294" si="545">AVERAGE(I288:I291)</f>
        <v>2863.7244255643404</v>
      </c>
      <c r="J294" s="61">
        <f t="shared" si="545"/>
        <v>3121.105</v>
      </c>
      <c r="K294" s="48">
        <f t="shared" si="545"/>
        <v>8.1847446099026278E-2</v>
      </c>
      <c r="L294" s="44">
        <f t="shared" si="539"/>
        <v>2.3366570543426448</v>
      </c>
      <c r="M294" s="2">
        <f>AVERAGE(M288:M291)</f>
        <v>4.7523996443837695E-2</v>
      </c>
      <c r="Q294" s="10">
        <f t="shared" ref="Q294:R294" si="546">AVERAGE(Q288:Q291)</f>
        <v>2933.6169050775243</v>
      </c>
      <c r="R294" s="48">
        <f t="shared" si="546"/>
        <v>5.9442899627191695E-2</v>
      </c>
      <c r="T294" s="10">
        <f t="shared" ref="T294:U294" si="547">AVERAGE(T288:T291)</f>
        <v>3003.5093845907095</v>
      </c>
      <c r="U294" s="48">
        <f t="shared" si="547"/>
        <v>3.7038353155356973E-2</v>
      </c>
    </row>
    <row r="296" spans="1:42" x14ac:dyDescent="0.2">
      <c r="A296" s="1">
        <v>25</v>
      </c>
      <c r="B296" t="s">
        <v>156</v>
      </c>
      <c r="C296" t="s">
        <v>5</v>
      </c>
      <c r="D296" t="s">
        <v>6</v>
      </c>
      <c r="E296" s="60">
        <v>17875.147455999999</v>
      </c>
      <c r="F296" s="62">
        <v>0.02</v>
      </c>
      <c r="I296" s="33"/>
      <c r="J296" s="68">
        <v>4477.7153692631582</v>
      </c>
      <c r="K296" s="48"/>
      <c r="Q296" s="10"/>
      <c r="R296" s="48"/>
      <c r="T296" s="10"/>
      <c r="U296" s="48"/>
    </row>
    <row r="297" spans="1:42" x14ac:dyDescent="0.2">
      <c r="A297" s="1">
        <v>25</v>
      </c>
      <c r="B297" t="s">
        <v>156</v>
      </c>
      <c r="C297" t="s">
        <v>5</v>
      </c>
      <c r="D297" t="s">
        <v>9</v>
      </c>
      <c r="F297" s="44">
        <v>0.45</v>
      </c>
      <c r="G297">
        <v>-8.3722952610000003E-4</v>
      </c>
      <c r="H297" s="15">
        <v>3.7640255260000002</v>
      </c>
      <c r="I297" s="33">
        <f t="shared" ref="I297:I299" si="548">-H297/G297</f>
        <v>4495.8107766858893</v>
      </c>
      <c r="J297" s="68">
        <v>5004.2734936999996</v>
      </c>
      <c r="K297" s="48">
        <f t="shared" ref="K297:K299" si="549">(J297-I297)/J297</f>
        <v>0.10160570113808252</v>
      </c>
      <c r="L297" s="44">
        <f>12*I297/$E$296</f>
        <v>3.0181417777407944</v>
      </c>
      <c r="M297" s="42">
        <f>-1/(G297*$E$296)</f>
        <v>6.6819901478992486E-2</v>
      </c>
      <c r="Q297" s="10">
        <f t="shared" ref="Q297:Q299" si="550">(-0.1-$H297)/$G297</f>
        <v>4615.2523358791277</v>
      </c>
      <c r="R297" s="48">
        <f t="shared" ref="R297:R299" si="551">($J297-Q297)/$J297</f>
        <v>7.7737789173717209E-2</v>
      </c>
      <c r="T297" s="10">
        <f t="shared" ref="T297:T299" si="552">(-0.2-$H297)/$G297</f>
        <v>4734.6938950723661</v>
      </c>
      <c r="U297" s="48">
        <f t="shared" ref="U297:U299" si="553">($J297-T297)/$J297</f>
        <v>5.3869877209351907E-2</v>
      </c>
      <c r="W297" s="10">
        <f t="shared" ref="W297" si="554">(-0.3-$H297)/$G297</f>
        <v>4854.1354542656036</v>
      </c>
      <c r="X297" s="48">
        <f t="shared" ref="X297" si="555">($J297-W297)/$J297</f>
        <v>3.0001965244986783E-2</v>
      </c>
      <c r="Z297" s="10">
        <f t="shared" ref="Z297:Z299" si="556">(-0.4-$H297)/$G297</f>
        <v>4973.5770134588429</v>
      </c>
      <c r="AA297" s="48">
        <f t="shared" ref="AA297:AA299" si="557">($J297-Z297)/$J297</f>
        <v>6.1340532806212966E-3</v>
      </c>
      <c r="AC297" s="10">
        <f t="shared" ref="AC297:AC299" si="558">(-0.5-$H297)/$G297</f>
        <v>5093.0185726520804</v>
      </c>
      <c r="AD297" s="48">
        <f t="shared" ref="AD297:AD299" si="559">($J297-AC297)/$J297</f>
        <v>-1.7733858683743827E-2</v>
      </c>
      <c r="AF297" s="10">
        <f t="shared" ref="AF297:AF299" si="560">(-0.6-$H297)/$G297</f>
        <v>5212.4601318453188</v>
      </c>
      <c r="AG297" s="48">
        <f t="shared" ref="AG297:AG299" si="561">($J297-AF297)/$J297</f>
        <v>-4.1601770648109132E-2</v>
      </c>
      <c r="AI297" s="10"/>
      <c r="AJ297" s="48"/>
      <c r="AL297" s="10"/>
      <c r="AM297" s="48"/>
      <c r="AO297" s="10"/>
      <c r="AP297" s="48"/>
    </row>
    <row r="298" spans="1:42" x14ac:dyDescent="0.2">
      <c r="A298" s="1">
        <v>25</v>
      </c>
      <c r="B298" t="s">
        <v>156</v>
      </c>
      <c r="C298" t="s">
        <v>8</v>
      </c>
      <c r="D298" t="s">
        <v>6</v>
      </c>
      <c r="F298" s="62">
        <v>0</v>
      </c>
      <c r="I298" s="33"/>
      <c r="J298" s="68">
        <v>4477.7153692631582</v>
      </c>
      <c r="K298" s="48"/>
      <c r="Q298" s="10"/>
      <c r="R298" s="48"/>
      <c r="T298" s="10"/>
      <c r="U298" s="48"/>
      <c r="Z298" s="10"/>
      <c r="AA298" s="48"/>
      <c r="AC298" s="10"/>
      <c r="AD298" s="48"/>
      <c r="AF298" s="10"/>
      <c r="AG298" s="48"/>
      <c r="AI298" s="10"/>
      <c r="AJ298" s="48"/>
      <c r="AL298" s="10"/>
      <c r="AM298" s="48"/>
      <c r="AO298" s="10"/>
      <c r="AP298" s="48"/>
    </row>
    <row r="299" spans="1:42" x14ac:dyDescent="0.2">
      <c r="A299" s="1">
        <v>25</v>
      </c>
      <c r="B299" t="s">
        <v>156</v>
      </c>
      <c r="C299" t="s">
        <v>8</v>
      </c>
      <c r="D299" t="s">
        <v>9</v>
      </c>
      <c r="F299" s="62">
        <v>0.3</v>
      </c>
      <c r="G299">
        <v>-3.8288660159999999E-4</v>
      </c>
      <c r="H299" s="15">
        <v>1.344590672</v>
      </c>
      <c r="I299" s="33">
        <f t="shared" si="548"/>
        <v>3511.7203537058949</v>
      </c>
      <c r="J299" s="68">
        <v>5004.2734936999996</v>
      </c>
      <c r="K299" s="48">
        <f t="shared" si="549"/>
        <v>0.29825570921995287</v>
      </c>
      <c r="L299" s="44">
        <f>12*I299/$E$296</f>
        <v>2.3574991114451334</v>
      </c>
      <c r="M299" s="42">
        <f>-1/(G299*$E$296)</f>
        <v>0.14611008642122608</v>
      </c>
      <c r="Q299" s="10">
        <f t="shared" si="550"/>
        <v>3772.894287664727</v>
      </c>
      <c r="R299" s="48">
        <f t="shared" si="551"/>
        <v>0.24606552930919653</v>
      </c>
      <c r="T299" s="10">
        <f t="shared" si="552"/>
        <v>4034.0682216235587</v>
      </c>
      <c r="U299" s="48">
        <f t="shared" si="553"/>
        <v>0.19387534939844028</v>
      </c>
      <c r="W299" s="10">
        <f t="shared" ref="W299" si="562">(-0.3-$H299)/$G299</f>
        <v>4295.2421555823912</v>
      </c>
      <c r="X299" s="48">
        <f t="shared" ref="X299" si="563">($J299-W299)/$J299</f>
        <v>0.14168516948768387</v>
      </c>
      <c r="Z299" s="10">
        <f t="shared" si="556"/>
        <v>4556.4160895412233</v>
      </c>
      <c r="AA299" s="48">
        <f t="shared" si="557"/>
        <v>8.9494989576927544E-2</v>
      </c>
      <c r="AC299" s="10">
        <f t="shared" si="558"/>
        <v>4817.5900235000545</v>
      </c>
      <c r="AD299" s="48">
        <f t="shared" si="559"/>
        <v>3.7304809666171404E-2</v>
      </c>
      <c r="AF299" s="10">
        <f t="shared" si="560"/>
        <v>5078.7639574588866</v>
      </c>
      <c r="AG299" s="48">
        <f t="shared" si="561"/>
        <v>-1.4885370244584924E-2</v>
      </c>
      <c r="AI299" s="10"/>
      <c r="AJ299" s="48"/>
      <c r="AL299" s="10"/>
      <c r="AM299" s="48"/>
      <c r="AO299" s="10"/>
      <c r="AP299" s="48"/>
    </row>
    <row r="300" spans="1:42" x14ac:dyDescent="0.2">
      <c r="A300" s="1">
        <v>25</v>
      </c>
      <c r="B300" t="s">
        <v>156</v>
      </c>
      <c r="C300" t="s">
        <v>62</v>
      </c>
      <c r="D300" t="s">
        <v>9</v>
      </c>
      <c r="F300" s="62">
        <f>(F297+F299)/2</f>
        <v>0.375</v>
      </c>
      <c r="H300"/>
      <c r="I300" s="33">
        <f>(I297+I299)/2</f>
        <v>4003.7655651958921</v>
      </c>
      <c r="J300" s="61">
        <f>(J297+J299)/2</f>
        <v>5004.2734936999996</v>
      </c>
      <c r="K300" s="48">
        <f>(K297+K299)/2</f>
        <v>0.1999307051790177</v>
      </c>
      <c r="L300" s="44">
        <f>12*I300/$E$296</f>
        <v>2.6878204445929641</v>
      </c>
      <c r="M300" s="42">
        <f>(M297+M299)/2</f>
        <v>0.10646499395010928</v>
      </c>
      <c r="Q300" s="10">
        <f>(Q297+Q299)/2</f>
        <v>4194.0733117719274</v>
      </c>
      <c r="R300" s="48">
        <f>(R297+R299)/2</f>
        <v>0.16190165924145689</v>
      </c>
      <c r="T300" s="10">
        <f>(T297+T299)/2</f>
        <v>4384.3810583479626</v>
      </c>
      <c r="U300" s="48">
        <f>(U297+U299)/2</f>
        <v>0.1238726133038961</v>
      </c>
      <c r="W300" s="10">
        <f>(W297+W299)/2</f>
        <v>4574.6888049239969</v>
      </c>
      <c r="X300" s="48">
        <f>(X297+X299)/2</f>
        <v>8.5843567366335319E-2</v>
      </c>
      <c r="Z300" s="10">
        <f>(Z297+Z299)/2</f>
        <v>4764.9965515000331</v>
      </c>
      <c r="AA300" s="48">
        <f>(AA297+AA299)/2</f>
        <v>4.7814521428774417E-2</v>
      </c>
      <c r="AC300" s="10">
        <f>(AC297+AC299)/2</f>
        <v>4955.3042980760674</v>
      </c>
      <c r="AD300" s="48">
        <f>(AD297+AD299)/2</f>
        <v>9.7854754912137885E-3</v>
      </c>
      <c r="AF300" s="10">
        <f>(AF297+AF299)/2</f>
        <v>5145.6120446521027</v>
      </c>
      <c r="AG300" s="48">
        <f>(AG297+AG299)/2</f>
        <v>-2.8243570446347028E-2</v>
      </c>
      <c r="AI300" s="10"/>
      <c r="AJ300" s="48"/>
      <c r="AL300" s="10"/>
      <c r="AM300" s="48"/>
      <c r="AO300" s="10"/>
      <c r="AP300" s="48"/>
    </row>
    <row r="302" spans="1:42" x14ac:dyDescent="0.2">
      <c r="A302" s="1">
        <v>26</v>
      </c>
      <c r="B302" t="s">
        <v>157</v>
      </c>
      <c r="C302" t="s">
        <v>5</v>
      </c>
      <c r="D302" t="s">
        <v>6</v>
      </c>
      <c r="E302" s="60">
        <v>18107.466873000001</v>
      </c>
      <c r="F302" s="5">
        <v>0.72</v>
      </c>
      <c r="G302">
        <v>-1.321106725E-3</v>
      </c>
      <c r="H302" s="15">
        <v>4.2547533140000002</v>
      </c>
      <c r="I302" s="33">
        <f t="shared" ref="I302:I305" si="564">-H302/G302</f>
        <v>3220.5977257439213</v>
      </c>
      <c r="J302" s="68">
        <v>3502.0105041052625</v>
      </c>
      <c r="K302" s="48">
        <f t="shared" ref="K302:K305" si="565">(J302-I302)/J302</f>
        <v>8.0357491227240077E-2</v>
      </c>
      <c r="L302" s="44">
        <f>12*I302/$E$302</f>
        <v>2.1343224306296404</v>
      </c>
      <c r="M302" s="42">
        <f>-1/(G302*$E$302)</f>
        <v>4.1802706156249328E-2</v>
      </c>
      <c r="Q302" s="10">
        <f>(-0.1-$H302)/$G302</f>
        <v>3296.2918374365249</v>
      </c>
      <c r="R302" s="48">
        <f>($J302-Q302)/$J302</f>
        <v>5.8743018168444114E-2</v>
      </c>
      <c r="T302" s="10">
        <f>(-0.2-$H302)/$G302</f>
        <v>3371.985949129129</v>
      </c>
      <c r="U302" s="48">
        <f>($J302-T302)/$J302</f>
        <v>3.7128545109648026E-2</v>
      </c>
      <c r="W302" s="10">
        <f>(-0.3-$H302)/$G302</f>
        <v>3447.6800608217327</v>
      </c>
      <c r="X302" s="48">
        <f>($J302-W302)/$J302</f>
        <v>1.5514072050852064E-2</v>
      </c>
      <c r="Z302" s="10">
        <f>(-0.4-$H302)/$G302</f>
        <v>3523.3741725143368</v>
      </c>
      <c r="AA302" s="48">
        <f>($J302-Z302)/$J302</f>
        <v>-6.1004010079440249E-3</v>
      </c>
      <c r="AC302" s="10">
        <f>(-0.5-$H302)/$G302</f>
        <v>3599.0682842069405</v>
      </c>
      <c r="AD302" s="48">
        <f>($J302-AC302)/$J302</f>
        <v>-2.7714874066739986E-2</v>
      </c>
    </row>
    <row r="303" spans="1:42" x14ac:dyDescent="0.2">
      <c r="A303" s="1">
        <v>26</v>
      </c>
      <c r="B303" t="s">
        <v>157</v>
      </c>
      <c r="C303" t="s">
        <v>5</v>
      </c>
      <c r="D303" t="s">
        <v>9</v>
      </c>
      <c r="F303" s="5">
        <v>0.84</v>
      </c>
      <c r="G303">
        <v>-1.2610119050000001E-3</v>
      </c>
      <c r="H303" s="15">
        <v>4.2399546360000002</v>
      </c>
      <c r="I303" s="33">
        <f t="shared" si="564"/>
        <v>3362.3430668562955</v>
      </c>
      <c r="J303" s="68">
        <v>3759.4903863</v>
      </c>
      <c r="K303" s="48">
        <f t="shared" si="565"/>
        <v>0.1056386048734034</v>
      </c>
      <c r="L303" s="44">
        <f t="shared" ref="L303:L308" si="566">12*I303/$E$302</f>
        <v>2.22825849055886</v>
      </c>
      <c r="M303" s="42">
        <f>-1/(G303*$E$302)</f>
        <v>4.3794857135960097E-2</v>
      </c>
      <c r="Q303" s="10">
        <f t="shared" ref="Q303:Q305" si="567">(-0.1-$H303)/$G303</f>
        <v>3441.644459336012</v>
      </c>
      <c r="R303" s="48">
        <f t="shared" ref="R303:R305" si="568">($J303-Q303)/$J303</f>
        <v>8.4544950060852331E-2</v>
      </c>
      <c r="T303" s="10">
        <f t="shared" ref="T303:T305" si="569">(-0.2-$H303)/$G303</f>
        <v>3520.9458518157289</v>
      </c>
      <c r="U303" s="48">
        <f t="shared" ref="U303:U305" si="570">($J303-T303)/$J303</f>
        <v>6.3451295248301148E-2</v>
      </c>
      <c r="W303" s="10">
        <f t="shared" ref="W303:W305" si="571">(-0.3-$H303)/$G303</f>
        <v>3600.2472442954449</v>
      </c>
      <c r="X303" s="48">
        <f t="shared" ref="X303:X305" si="572">($J303-W303)/$J303</f>
        <v>4.2357640435750195E-2</v>
      </c>
      <c r="Z303" s="10">
        <f t="shared" ref="Z303:Z305" si="573">(-0.4-$H303)/$G303</f>
        <v>3679.5486367751619</v>
      </c>
      <c r="AA303" s="48">
        <f t="shared" ref="AA303:AA305" si="574">($J303-Z303)/$J303</f>
        <v>2.1263985623199009E-2</v>
      </c>
      <c r="AC303" s="10">
        <f t="shared" ref="AC303:AC305" si="575">(-0.5-$H303)/$G303</f>
        <v>3758.8500292548783</v>
      </c>
      <c r="AD303" s="48">
        <f t="shared" ref="AD303:AD305" si="576">($J303-AC303)/$J303</f>
        <v>1.7033081064794057E-4</v>
      </c>
    </row>
    <row r="304" spans="1:42" x14ac:dyDescent="0.2">
      <c r="A304" s="1">
        <v>26</v>
      </c>
      <c r="B304" t="s">
        <v>157</v>
      </c>
      <c r="C304" t="s">
        <v>8</v>
      </c>
      <c r="D304" t="s">
        <v>6</v>
      </c>
      <c r="F304" s="5">
        <v>0.71</v>
      </c>
      <c r="G304">
        <v>-1.2467366960000001E-3</v>
      </c>
      <c r="H304" s="15">
        <v>4.0333132139999996</v>
      </c>
      <c r="I304" s="33">
        <f t="shared" si="564"/>
        <v>3235.0962532348526</v>
      </c>
      <c r="J304" s="68">
        <v>3502.0105041052625</v>
      </c>
      <c r="K304" s="48">
        <f t="shared" si="565"/>
        <v>7.6217432973863825E-2</v>
      </c>
      <c r="L304" s="44">
        <f t="shared" si="566"/>
        <v>2.1439307502864664</v>
      </c>
      <c r="M304" s="42">
        <f>-1/(G304*$E$302)</f>
        <v>4.4296310843665004E-2</v>
      </c>
      <c r="Q304" s="10">
        <f t="shared" si="567"/>
        <v>3315.3056513546298</v>
      </c>
      <c r="R304" s="48">
        <f t="shared" si="568"/>
        <v>5.3313618714668692E-2</v>
      </c>
      <c r="T304" s="10">
        <f t="shared" si="569"/>
        <v>3395.5150494744075</v>
      </c>
      <c r="U304" s="48">
        <f t="shared" si="570"/>
        <v>3.0409804455473432E-2</v>
      </c>
      <c r="W304" s="10">
        <f t="shared" si="571"/>
        <v>3475.7244475941848</v>
      </c>
      <c r="X304" s="48">
        <f t="shared" si="572"/>
        <v>7.5059901962783015E-3</v>
      </c>
      <c r="Z304" s="10">
        <f t="shared" si="573"/>
        <v>3555.9338457139629</v>
      </c>
      <c r="AA304" s="48">
        <f t="shared" si="574"/>
        <v>-1.5397824062917087E-2</v>
      </c>
      <c r="AC304" s="10">
        <f t="shared" si="575"/>
        <v>3636.1432438337401</v>
      </c>
      <c r="AD304" s="48">
        <f t="shared" si="576"/>
        <v>-3.8301638322112218E-2</v>
      </c>
    </row>
    <row r="305" spans="1:42" x14ac:dyDescent="0.2">
      <c r="A305" s="1">
        <v>26</v>
      </c>
      <c r="B305" t="s">
        <v>157</v>
      </c>
      <c r="C305" t="s">
        <v>8</v>
      </c>
      <c r="D305" t="s">
        <v>9</v>
      </c>
      <c r="F305" s="5">
        <v>0.83</v>
      </c>
      <c r="G305">
        <v>-1.2253263810000001E-3</v>
      </c>
      <c r="H305" s="15">
        <v>4.0979434509999999</v>
      </c>
      <c r="I305" s="33">
        <f t="shared" si="564"/>
        <v>3344.3689081888783</v>
      </c>
      <c r="J305" s="68">
        <v>3759.4903863</v>
      </c>
      <c r="K305" s="48">
        <f t="shared" si="565"/>
        <v>0.11041961421789249</v>
      </c>
      <c r="L305" s="44">
        <f t="shared" si="566"/>
        <v>2.2163468352444098</v>
      </c>
      <c r="M305" s="42">
        <f>-1/(G305*$E$302)</f>
        <v>4.5070307048436821E-2</v>
      </c>
      <c r="Q305" s="10">
        <f t="shared" si="567"/>
        <v>3425.9798173724289</v>
      </c>
      <c r="R305" s="48">
        <f t="shared" si="568"/>
        <v>8.8711642977707977E-2</v>
      </c>
      <c r="T305" s="10">
        <f t="shared" si="569"/>
        <v>3507.5907265559799</v>
      </c>
      <c r="U305" s="48">
        <f t="shared" si="570"/>
        <v>6.7003671737523349E-2</v>
      </c>
      <c r="W305" s="10">
        <f t="shared" si="571"/>
        <v>3589.2016357395305</v>
      </c>
      <c r="X305" s="48">
        <f t="shared" si="572"/>
        <v>4.5295700497338831E-2</v>
      </c>
      <c r="Z305" s="10">
        <f t="shared" si="573"/>
        <v>3670.812544923082</v>
      </c>
      <c r="AA305" s="48">
        <f t="shared" si="574"/>
        <v>2.3587729257154071E-2</v>
      </c>
      <c r="AC305" s="10">
        <f t="shared" si="575"/>
        <v>3752.4234541066326</v>
      </c>
      <c r="AD305" s="48">
        <f t="shared" si="576"/>
        <v>1.8797580169695547E-3</v>
      </c>
      <c r="AE305"/>
      <c r="AG305"/>
      <c r="AH305"/>
      <c r="AJ305"/>
      <c r="AK305"/>
      <c r="AM305"/>
      <c r="AN305"/>
      <c r="AP305"/>
    </row>
    <row r="306" spans="1:42" x14ac:dyDescent="0.2">
      <c r="A306" s="1">
        <v>26</v>
      </c>
      <c r="B306" t="s">
        <v>157</v>
      </c>
      <c r="C306" t="s">
        <v>62</v>
      </c>
      <c r="D306" t="s">
        <v>6</v>
      </c>
      <c r="F306" s="5">
        <f>(F302+F304)/2</f>
        <v>0.71499999999999997</v>
      </c>
      <c r="H306"/>
      <c r="I306" s="33">
        <f t="shared" ref="I306:K307" si="577">(I302+I304)/2</f>
        <v>3227.8469894893869</v>
      </c>
      <c r="J306" s="61">
        <f t="shared" si="577"/>
        <v>3502.0105041052625</v>
      </c>
      <c r="K306" s="48">
        <f t="shared" si="577"/>
        <v>7.8287462100551958E-2</v>
      </c>
      <c r="L306" s="44">
        <f t="shared" si="566"/>
        <v>2.1391265904580536</v>
      </c>
      <c r="M306" s="2">
        <f>(M302+M304)/2</f>
        <v>4.3049508499957166E-2</v>
      </c>
      <c r="Q306" s="10">
        <f t="shared" ref="Q306:R307" si="578">(Q302+Q304)/2</f>
        <v>3305.7987443955772</v>
      </c>
      <c r="R306" s="48">
        <f t="shared" si="578"/>
        <v>5.6028318441556403E-2</v>
      </c>
      <c r="T306" s="10">
        <f t="shared" ref="T306:U307" si="579">(T302+T304)/2</f>
        <v>3383.7504993017683</v>
      </c>
      <c r="U306" s="48">
        <f t="shared" si="579"/>
        <v>3.3769174782560731E-2</v>
      </c>
      <c r="W306" s="10">
        <f t="shared" ref="W306:X307" si="580">(W302+W304)/2</f>
        <v>3461.7022542079585</v>
      </c>
      <c r="X306" s="48">
        <f t="shared" si="580"/>
        <v>1.1510031123565183E-2</v>
      </c>
      <c r="Z306" s="10">
        <f t="shared" ref="Z306:AA307" si="581">(Z302+Z304)/2</f>
        <v>3539.6540091141496</v>
      </c>
      <c r="AA306" s="48">
        <f t="shared" si="581"/>
        <v>-1.0749112535430556E-2</v>
      </c>
      <c r="AB306" s="36"/>
      <c r="AC306" s="10">
        <f t="shared" ref="AC306:AD307" si="582">(AC302+AC304)/2</f>
        <v>3617.6057640203403</v>
      </c>
      <c r="AD306" s="48">
        <f t="shared" si="582"/>
        <v>-3.30082561944261E-2</v>
      </c>
      <c r="AE306"/>
      <c r="AG306"/>
      <c r="AH306"/>
      <c r="AJ306"/>
      <c r="AK306"/>
      <c r="AM306"/>
      <c r="AN306"/>
      <c r="AP306"/>
    </row>
    <row r="307" spans="1:42" x14ac:dyDescent="0.2">
      <c r="A307" s="1">
        <v>26</v>
      </c>
      <c r="B307" t="s">
        <v>157</v>
      </c>
      <c r="C307" t="s">
        <v>62</v>
      </c>
      <c r="D307" t="s">
        <v>9</v>
      </c>
      <c r="F307" s="5">
        <f>(F303+F305)/2</f>
        <v>0.83499999999999996</v>
      </c>
      <c r="H307"/>
      <c r="I307" s="33">
        <f t="shared" si="577"/>
        <v>3353.3559875225869</v>
      </c>
      <c r="J307" s="61">
        <f t="shared" si="577"/>
        <v>3759.4903863</v>
      </c>
      <c r="K307" s="48">
        <f>(K303+K305)/2</f>
        <v>0.10802910954564796</v>
      </c>
      <c r="L307" s="44">
        <f t="shared" si="566"/>
        <v>2.2223026629016349</v>
      </c>
      <c r="M307" s="42">
        <f>(M303+M305)/2</f>
        <v>4.4432582092198455E-2</v>
      </c>
      <c r="Q307" s="10">
        <f t="shared" si="578"/>
        <v>3433.8121383542202</v>
      </c>
      <c r="R307" s="48">
        <f>(R303+R305)/2</f>
        <v>8.6628296519280154E-2</v>
      </c>
      <c r="T307" s="10">
        <f t="shared" si="579"/>
        <v>3514.2682891858544</v>
      </c>
      <c r="U307" s="48">
        <f>(U303+U305)/2</f>
        <v>6.5227483492912242E-2</v>
      </c>
      <c r="W307" s="10">
        <f t="shared" si="580"/>
        <v>3594.7244400174877</v>
      </c>
      <c r="X307" s="48">
        <f>(X303+X305)/2</f>
        <v>4.3826670466544509E-2</v>
      </c>
      <c r="Z307" s="10">
        <f t="shared" si="581"/>
        <v>3675.1805908491219</v>
      </c>
      <c r="AA307" s="48">
        <f>(AA303+AA305)/2</f>
        <v>2.2425857440176541E-2</v>
      </c>
      <c r="AC307" s="10">
        <f t="shared" si="582"/>
        <v>3755.6367416807552</v>
      </c>
      <c r="AD307" s="48">
        <f>(AD303+AD305)/2</f>
        <v>1.0250444138087476E-3</v>
      </c>
      <c r="AE307"/>
      <c r="AG307"/>
      <c r="AH307"/>
      <c r="AJ307"/>
      <c r="AK307"/>
      <c r="AM307"/>
      <c r="AN307"/>
      <c r="AP307"/>
    </row>
    <row r="308" spans="1:42" x14ac:dyDescent="0.2">
      <c r="A308" s="1">
        <v>26</v>
      </c>
      <c r="B308" t="s">
        <v>157</v>
      </c>
      <c r="C308" t="s">
        <v>62</v>
      </c>
      <c r="D308" t="s">
        <v>63</v>
      </c>
      <c r="F308" s="5">
        <f>AVERAGE(F302:F305)</f>
        <v>0.77500000000000002</v>
      </c>
      <c r="H308"/>
      <c r="I308" s="33">
        <f t="shared" ref="I308:K308" si="583">AVERAGE(I302:I305)</f>
        <v>3290.6014885059872</v>
      </c>
      <c r="J308" s="61">
        <f t="shared" si="583"/>
        <v>3630.7504452026315</v>
      </c>
      <c r="K308" s="48">
        <f t="shared" si="583"/>
        <v>9.3158285823099957E-2</v>
      </c>
      <c r="L308" s="44">
        <f t="shared" si="566"/>
        <v>2.1807146266798445</v>
      </c>
      <c r="M308" s="2">
        <f>AVERAGE(M302:M305)</f>
        <v>4.3741045296077814E-2</v>
      </c>
      <c r="Q308" s="10">
        <f t="shared" ref="Q308:R308" si="584">AVERAGE(Q302:Q305)</f>
        <v>3369.8054413748991</v>
      </c>
      <c r="R308" s="48">
        <f t="shared" si="584"/>
        <v>7.1328307480418282E-2</v>
      </c>
      <c r="T308" s="10">
        <f t="shared" ref="T308:U308" si="585">AVERAGE(T302:T305)</f>
        <v>3449.0093942438116</v>
      </c>
      <c r="U308" s="48">
        <f t="shared" si="585"/>
        <v>4.9498329137736483E-2</v>
      </c>
      <c r="W308" s="10">
        <f t="shared" ref="W308:X308" si="586">AVERAGE(W302:W305)</f>
        <v>3528.2133471127236</v>
      </c>
      <c r="X308" s="48">
        <f t="shared" si="586"/>
        <v>2.7668350795054846E-2</v>
      </c>
      <c r="Z308" s="10">
        <f t="shared" ref="Z308:AA308" si="587">AVERAGE(Z302:Z305)</f>
        <v>3607.4172999816365</v>
      </c>
      <c r="AA308" s="48">
        <f t="shared" si="587"/>
        <v>5.8383724523729912E-3</v>
      </c>
      <c r="AC308" s="10">
        <f t="shared" ref="AC308:AD308" si="588">AVERAGE(AC302:AC305)</f>
        <v>3686.621252850548</v>
      </c>
      <c r="AD308" s="48">
        <f t="shared" si="588"/>
        <v>-1.5991605890308676E-2</v>
      </c>
      <c r="AE308"/>
      <c r="AG308"/>
      <c r="AH308"/>
      <c r="AJ308"/>
      <c r="AK308"/>
      <c r="AM308"/>
      <c r="AN308"/>
      <c r="AP308"/>
    </row>
    <row r="310" spans="1:42" x14ac:dyDescent="0.2">
      <c r="A310" s="1">
        <v>27</v>
      </c>
      <c r="B310" t="s">
        <v>158</v>
      </c>
      <c r="C310" t="s">
        <v>5</v>
      </c>
      <c r="D310" t="s">
        <v>6</v>
      </c>
      <c r="E310" s="60">
        <v>13633.336405</v>
      </c>
      <c r="F310" s="44">
        <v>0.75</v>
      </c>
      <c r="G310" s="64">
        <v>-1.0433480509999999E-3</v>
      </c>
      <c r="H310" s="15">
        <v>5.6112355420000002</v>
      </c>
      <c r="I310" s="33">
        <f t="shared" ref="I310:I313" si="589">-H310/G310</f>
        <v>5378.1051650232112</v>
      </c>
      <c r="J310" s="68">
        <v>5682.2878614210531</v>
      </c>
      <c r="K310" s="48">
        <f t="shared" ref="K310:K313" si="590">(J310-I310)/J310</f>
        <v>5.3531729440009487E-2</v>
      </c>
      <c r="L310" s="44">
        <f>12*I310/$E$310</f>
        <v>4.7337834307829167</v>
      </c>
      <c r="M310" s="42">
        <f>-1/(G310*$E$310)</f>
        <v>7.0302155311883177E-2</v>
      </c>
      <c r="Q310" s="10">
        <f>(-0.1-$H310)/$G310</f>
        <v>5473.9504583595563</v>
      </c>
      <c r="R310" s="48">
        <f>($J310-Q310)/$J310</f>
        <v>3.666435213111411E-2</v>
      </c>
      <c r="T310" s="10">
        <f>(-0.2-$H310)/$G310</f>
        <v>5569.7957516959032</v>
      </c>
      <c r="U310" s="48">
        <f>($J310-T310)/$J310</f>
        <v>1.979697482221842E-2</v>
      </c>
      <c r="W310" s="10">
        <f>(-0.3-$H310)/$G310</f>
        <v>5665.6410450322492</v>
      </c>
      <c r="X310" s="48">
        <f>($J310-W310)/$J310</f>
        <v>2.9295975133228841E-3</v>
      </c>
      <c r="Z310" s="10">
        <f>(-0.4-$H310)/$G310</f>
        <v>5761.4863383685961</v>
      </c>
      <c r="AA310" s="48">
        <f>($J310-Z310)/$J310</f>
        <v>-1.393777979557281E-2</v>
      </c>
      <c r="AC310" s="10">
        <f>(-0.5-$H310)/$G310</f>
        <v>5857.3316317049412</v>
      </c>
      <c r="AD310" s="48">
        <f>($J310-AC310)/$J310</f>
        <v>-3.0805157104468184E-2</v>
      </c>
      <c r="AE310"/>
      <c r="AG310"/>
      <c r="AH310"/>
      <c r="AJ310"/>
      <c r="AK310"/>
      <c r="AM310"/>
      <c r="AN310"/>
      <c r="AP310"/>
    </row>
    <row r="311" spans="1:42" x14ac:dyDescent="0.2">
      <c r="A311" s="1">
        <v>27</v>
      </c>
      <c r="B311" t="s">
        <v>158</v>
      </c>
      <c r="C311" t="s">
        <v>5</v>
      </c>
      <c r="D311" t="s">
        <v>9</v>
      </c>
      <c r="F311" s="44">
        <v>0.86</v>
      </c>
      <c r="G311">
        <v>-1.084917081E-3</v>
      </c>
      <c r="H311" s="15">
        <v>5.6097568170000001</v>
      </c>
      <c r="I311" s="33">
        <f t="shared" si="589"/>
        <v>5170.6779395797894</v>
      </c>
      <c r="J311" s="68">
        <v>5610.8037433999998</v>
      </c>
      <c r="K311" s="48">
        <f t="shared" si="590"/>
        <v>7.8442559025154165E-2</v>
      </c>
      <c r="L311" s="44">
        <f t="shared" ref="L311:L316" si="591">12*I311/$E$310</f>
        <v>4.5512069409657814</v>
      </c>
      <c r="M311" s="42">
        <f>-1/(G311*$E$310)</f>
        <v>6.7608500235007932E-2</v>
      </c>
      <c r="Q311" s="10">
        <f t="shared" ref="Q311:Q313" si="592">(-0.1-$H311)/$G311</f>
        <v>5262.850882333928</v>
      </c>
      <c r="R311" s="48">
        <f t="shared" ref="R311:R313" si="593">($J311-Q311)/$J311</f>
        <v>6.2014798053731515E-2</v>
      </c>
      <c r="T311" s="10">
        <f t="shared" ref="T311:T313" si="594">(-0.2-$H311)/$G311</f>
        <v>5355.0238250880666</v>
      </c>
      <c r="U311" s="48">
        <f t="shared" ref="U311:U313" si="595">($J311-T311)/$J311</f>
        <v>4.5587037082308872E-2</v>
      </c>
      <c r="W311" s="10">
        <f t="shared" ref="W311:W313" si="596">(-0.3-$H311)/$G311</f>
        <v>5447.1967678422052</v>
      </c>
      <c r="X311" s="48">
        <f t="shared" ref="X311:X313" si="597">($J311-W311)/$J311</f>
        <v>2.9159276110886225E-2</v>
      </c>
      <c r="Z311" s="10">
        <f t="shared" ref="Z311:Z313" si="598">(-0.4-$H311)/$G311</f>
        <v>5539.3697105963438</v>
      </c>
      <c r="AA311" s="48">
        <f t="shared" ref="AA311:AA313" si="599">($J311-Z311)/$J311</f>
        <v>1.2731515139463577E-2</v>
      </c>
      <c r="AC311" s="10">
        <f t="shared" ref="AC311:AC313" si="600">(-0.5-$H311)/$G311</f>
        <v>5631.5426533504824</v>
      </c>
      <c r="AD311" s="48">
        <f t="shared" ref="AD311:AD313" si="601">($J311-AC311)/$J311</f>
        <v>-3.6962458319590693E-3</v>
      </c>
      <c r="AE311"/>
      <c r="AG311"/>
      <c r="AH311"/>
      <c r="AJ311"/>
      <c r="AK311"/>
      <c r="AM311"/>
      <c r="AN311"/>
      <c r="AP311"/>
    </row>
    <row r="312" spans="1:42" x14ac:dyDescent="0.2">
      <c r="A312" s="1">
        <v>27</v>
      </c>
      <c r="B312" t="s">
        <v>158</v>
      </c>
      <c r="C312" t="s">
        <v>8</v>
      </c>
      <c r="D312" t="s">
        <v>6</v>
      </c>
      <c r="F312" s="44">
        <v>0.56999999999999995</v>
      </c>
      <c r="G312" s="64">
        <v>-8.2052161939999999E-4</v>
      </c>
      <c r="H312" s="15">
        <v>4.2818260910000001</v>
      </c>
      <c r="I312" s="33">
        <f t="shared" si="589"/>
        <v>5218.4195879336512</v>
      </c>
      <c r="J312" s="68">
        <v>5682.2878614210531</v>
      </c>
      <c r="K312" s="48">
        <f t="shared" si="590"/>
        <v>8.1634067967016999E-2</v>
      </c>
      <c r="L312" s="44">
        <f t="shared" si="591"/>
        <v>4.5932289202691186</v>
      </c>
      <c r="M312" s="42">
        <f>-1/(G312*$E$310)</f>
        <v>8.9393886756316002E-2</v>
      </c>
      <c r="Q312" s="10">
        <f t="shared" si="592"/>
        <v>5340.2932810035836</v>
      </c>
      <c r="R312" s="48">
        <f t="shared" si="593"/>
        <v>6.0186070955571387E-2</v>
      </c>
      <c r="T312" s="10">
        <f t="shared" si="594"/>
        <v>5462.1669740735178</v>
      </c>
      <c r="U312" s="48">
        <f t="shared" si="595"/>
        <v>3.8738073944125456E-2</v>
      </c>
      <c r="W312" s="10">
        <f t="shared" si="596"/>
        <v>5584.0406671434503</v>
      </c>
      <c r="X312" s="48">
        <f t="shared" si="597"/>
        <v>1.7290076932679845E-2</v>
      </c>
      <c r="Z312" s="10">
        <f t="shared" si="598"/>
        <v>5705.9143602133836</v>
      </c>
      <c r="AA312" s="48">
        <f t="shared" si="599"/>
        <v>-4.1579200787659268E-3</v>
      </c>
      <c r="AC312" s="10">
        <f t="shared" si="600"/>
        <v>5827.788053283316</v>
      </c>
      <c r="AD312" s="48">
        <f t="shared" si="601"/>
        <v>-2.5605917090211539E-2</v>
      </c>
      <c r="AE312"/>
      <c r="AG312"/>
      <c r="AH312"/>
      <c r="AJ312"/>
      <c r="AK312"/>
      <c r="AM312"/>
      <c r="AN312"/>
      <c r="AP312"/>
    </row>
    <row r="313" spans="1:42" x14ac:dyDescent="0.2">
      <c r="A313" s="1">
        <v>27</v>
      </c>
      <c r="B313" t="s">
        <v>158</v>
      </c>
      <c r="C313" t="s">
        <v>8</v>
      </c>
      <c r="D313" t="s">
        <v>9</v>
      </c>
      <c r="F313" s="44">
        <v>0.55000000000000004</v>
      </c>
      <c r="G313">
        <v>-8.759098936E-4</v>
      </c>
      <c r="H313" s="15">
        <v>4.3647252099999996</v>
      </c>
      <c r="I313" s="33">
        <f t="shared" si="589"/>
        <v>4983.0755901853418</v>
      </c>
      <c r="J313" s="68">
        <v>5610.8037433999998</v>
      </c>
      <c r="K313" s="48">
        <f t="shared" si="590"/>
        <v>0.11187847266143572</v>
      </c>
      <c r="L313" s="44">
        <f t="shared" si="591"/>
        <v>4.3860802158665804</v>
      </c>
      <c r="M313" s="42">
        <f>-1/(G313*$E$310)</f>
        <v>8.3741052888767833E-2</v>
      </c>
      <c r="Q313" s="10">
        <f t="shared" si="592"/>
        <v>5097.2425846794877</v>
      </c>
      <c r="R313" s="48">
        <f t="shared" si="593"/>
        <v>9.1530764968319411E-2</v>
      </c>
      <c r="T313" s="10">
        <f t="shared" si="594"/>
        <v>5211.4095791736354</v>
      </c>
      <c r="U313" s="48">
        <f t="shared" si="595"/>
        <v>7.1183057275202785E-2</v>
      </c>
      <c r="W313" s="10">
        <f t="shared" si="596"/>
        <v>5325.5765736677822</v>
      </c>
      <c r="X313" s="48">
        <f t="shared" si="597"/>
        <v>5.0835349582086325E-2</v>
      </c>
      <c r="Z313" s="10">
        <f t="shared" si="598"/>
        <v>5439.743568161929</v>
      </c>
      <c r="AA313" s="48">
        <f t="shared" si="599"/>
        <v>3.0487641888969866E-2</v>
      </c>
      <c r="AC313" s="10">
        <f t="shared" si="600"/>
        <v>5553.9105626560759</v>
      </c>
      <c r="AD313" s="48">
        <f t="shared" si="601"/>
        <v>1.0139934195853404E-2</v>
      </c>
      <c r="AE313"/>
      <c r="AG313"/>
      <c r="AH313"/>
      <c r="AJ313"/>
      <c r="AK313"/>
      <c r="AM313"/>
      <c r="AN313"/>
      <c r="AP313"/>
    </row>
    <row r="314" spans="1:42" x14ac:dyDescent="0.2">
      <c r="A314" s="1">
        <v>27</v>
      </c>
      <c r="B314" t="s">
        <v>158</v>
      </c>
      <c r="C314" t="s">
        <v>62</v>
      </c>
      <c r="D314" t="s">
        <v>6</v>
      </c>
      <c r="F314" s="5">
        <f>(F310+F312)/2</f>
        <v>0.65999999999999992</v>
      </c>
      <c r="H314"/>
      <c r="I314" s="33">
        <f t="shared" ref="I314:K315" si="602">(I310+I312)/2</f>
        <v>5298.2623764784312</v>
      </c>
      <c r="J314" s="61">
        <f t="shared" si="602"/>
        <v>5682.2878614210531</v>
      </c>
      <c r="K314" s="48">
        <f t="shared" si="602"/>
        <v>6.758289870351325E-2</v>
      </c>
      <c r="L314" s="44">
        <f t="shared" si="591"/>
        <v>4.6635061755260176</v>
      </c>
      <c r="M314" s="2">
        <f>(M310+M312)/2</f>
        <v>7.9848021034099589E-2</v>
      </c>
      <c r="Q314" s="10">
        <f t="shared" ref="Q314:R315" si="603">(Q310+Q312)/2</f>
        <v>5407.1218696815704</v>
      </c>
      <c r="R314" s="48">
        <f t="shared" si="603"/>
        <v>4.8425211543342749E-2</v>
      </c>
      <c r="T314" s="10">
        <f t="shared" ref="T314:U315" si="604">(T310+T312)/2</f>
        <v>5515.9813628847105</v>
      </c>
      <c r="U314" s="48">
        <f t="shared" si="604"/>
        <v>2.9267524383171938E-2</v>
      </c>
      <c r="W314" s="10">
        <f t="shared" ref="W314:X315" si="605">(W310+W312)/2</f>
        <v>5624.8408560878497</v>
      </c>
      <c r="X314" s="48">
        <f t="shared" si="605"/>
        <v>1.0109837223001364E-2</v>
      </c>
      <c r="Z314" s="10">
        <f t="shared" ref="Z314:AA315" si="606">(Z310+Z312)/2</f>
        <v>5733.7003492909898</v>
      </c>
      <c r="AA314" s="48">
        <f t="shared" si="606"/>
        <v>-9.0478499371693683E-3</v>
      </c>
      <c r="AC314" s="10">
        <f t="shared" ref="AC314:AD315" si="607">(AC310+AC312)/2</f>
        <v>5842.559842494129</v>
      </c>
      <c r="AD314" s="48">
        <f t="shared" si="607"/>
        <v>-2.8205537097339861E-2</v>
      </c>
      <c r="AE314"/>
      <c r="AG314"/>
      <c r="AH314"/>
      <c r="AJ314"/>
      <c r="AK314"/>
      <c r="AM314"/>
      <c r="AN314"/>
      <c r="AP314"/>
    </row>
    <row r="315" spans="1:42" x14ac:dyDescent="0.2">
      <c r="A315" s="1">
        <v>27</v>
      </c>
      <c r="B315" t="s">
        <v>158</v>
      </c>
      <c r="C315" t="s">
        <v>62</v>
      </c>
      <c r="D315" t="s">
        <v>9</v>
      </c>
      <c r="F315" s="5">
        <f>(F311+F313)/2</f>
        <v>0.70500000000000007</v>
      </c>
      <c r="H315"/>
      <c r="I315" s="33">
        <f t="shared" si="602"/>
        <v>5076.8767648825651</v>
      </c>
      <c r="J315" s="61">
        <f t="shared" si="602"/>
        <v>5610.8037433999998</v>
      </c>
      <c r="K315" s="48">
        <f>(K311+K313)/2</f>
        <v>9.5160515843294935E-2</v>
      </c>
      <c r="L315" s="44">
        <f t="shared" si="591"/>
        <v>4.46864357841618</v>
      </c>
      <c r="M315" s="42">
        <f>(M311+M313)/2</f>
        <v>7.5674776561887883E-2</v>
      </c>
      <c r="Q315" s="10">
        <f t="shared" si="603"/>
        <v>5180.0467335067078</v>
      </c>
      <c r="R315" s="48">
        <f>(R311+R313)/2</f>
        <v>7.6772781511025456E-2</v>
      </c>
      <c r="T315" s="10">
        <f t="shared" si="604"/>
        <v>5283.2167021308505</v>
      </c>
      <c r="U315" s="48">
        <f>(U311+U313)/2</f>
        <v>5.8385047178755825E-2</v>
      </c>
      <c r="W315" s="10">
        <f t="shared" si="605"/>
        <v>5386.3866707549932</v>
      </c>
      <c r="X315" s="48">
        <f>(X311+X313)/2</f>
        <v>3.9997312846486277E-2</v>
      </c>
      <c r="Z315" s="10">
        <f t="shared" si="606"/>
        <v>5489.556639379136</v>
      </c>
      <c r="AA315" s="48">
        <f>(AA311+AA313)/2</f>
        <v>2.1609578514216722E-2</v>
      </c>
      <c r="AC315" s="10">
        <f t="shared" si="607"/>
        <v>5592.7266080032787</v>
      </c>
      <c r="AD315" s="48">
        <f>(AD311+AD313)/2</f>
        <v>3.2218441819471676E-3</v>
      </c>
      <c r="AE315"/>
      <c r="AG315"/>
      <c r="AH315"/>
      <c r="AJ315"/>
      <c r="AK315"/>
      <c r="AM315"/>
      <c r="AN315"/>
      <c r="AP315"/>
    </row>
    <row r="316" spans="1:42" x14ac:dyDescent="0.2">
      <c r="A316" s="1">
        <v>27</v>
      </c>
      <c r="B316" t="s">
        <v>158</v>
      </c>
      <c r="C316" t="s">
        <v>62</v>
      </c>
      <c r="D316" t="s">
        <v>63</v>
      </c>
      <c r="F316" s="5">
        <f>AVERAGE(F310:F313)</f>
        <v>0.68249999999999988</v>
      </c>
      <c r="H316"/>
      <c r="I316" s="33">
        <f t="shared" ref="I316:K316" si="608">AVERAGE(I310:I313)</f>
        <v>5187.5695706804981</v>
      </c>
      <c r="J316" s="61">
        <f t="shared" si="608"/>
        <v>5646.5458024105264</v>
      </c>
      <c r="K316" s="48">
        <f t="shared" si="608"/>
        <v>8.1371707273404092E-2</v>
      </c>
      <c r="L316" s="44">
        <f t="shared" si="591"/>
        <v>4.5660748769710988</v>
      </c>
      <c r="M316" s="2">
        <f>AVERAGE(M310:M313)</f>
        <v>7.7761398797993736E-2</v>
      </c>
      <c r="Q316" s="10">
        <f t="shared" ref="Q316:R316" si="609">AVERAGE(Q310:Q313)</f>
        <v>5293.5843015941391</v>
      </c>
      <c r="R316" s="48">
        <f t="shared" si="609"/>
        <v>6.2598996527184106E-2</v>
      </c>
      <c r="T316" s="10">
        <f t="shared" ref="T316:U316" si="610">AVERAGE(T310:T313)</f>
        <v>5399.599032507781</v>
      </c>
      <c r="U316" s="48">
        <f t="shared" si="610"/>
        <v>4.3826285780963883E-2</v>
      </c>
      <c r="W316" s="10">
        <f t="shared" ref="W316:X316" si="611">AVERAGE(W310:W313)</f>
        <v>5505.6137634214219</v>
      </c>
      <c r="X316" s="48">
        <f t="shared" si="611"/>
        <v>2.505357503474382E-2</v>
      </c>
      <c r="Z316" s="10">
        <f t="shared" ref="Z316:AA316" si="612">AVERAGE(Z310:Z313)</f>
        <v>5611.6284943350629</v>
      </c>
      <c r="AA316" s="48">
        <f t="shared" si="612"/>
        <v>6.280864288523676E-3</v>
      </c>
      <c r="AC316" s="10">
        <f t="shared" ref="AC316:AD316" si="613">AVERAGE(AC310:AC313)</f>
        <v>5717.6432252487029</v>
      </c>
      <c r="AD316" s="48">
        <f t="shared" si="613"/>
        <v>-1.2491846457696347E-2</v>
      </c>
      <c r="AE316"/>
      <c r="AG316"/>
      <c r="AH316"/>
      <c r="AJ316"/>
      <c r="AK316"/>
      <c r="AM316"/>
      <c r="AN316"/>
      <c r="AP316"/>
    </row>
    <row r="318" spans="1:42" x14ac:dyDescent="0.2">
      <c r="A318" s="1">
        <v>28</v>
      </c>
      <c r="B318" t="s">
        <v>159</v>
      </c>
      <c r="C318" t="s">
        <v>5</v>
      </c>
      <c r="D318" t="s">
        <v>6</v>
      </c>
      <c r="E318" s="60">
        <v>26324.818187000001</v>
      </c>
      <c r="F318" s="44">
        <v>0.69</v>
      </c>
      <c r="G318" s="64">
        <v>-4.6821168880000001E-4</v>
      </c>
      <c r="H318" s="15">
        <v>3.7712044210000002</v>
      </c>
      <c r="I318" s="33">
        <f t="shared" ref="I318:I321" si="614">-H318/G318</f>
        <v>8054.4858473426475</v>
      </c>
      <c r="J318" s="68">
        <v>8599.040026052633</v>
      </c>
      <c r="K318" s="48">
        <f t="shared" ref="K318:K321" si="615">(J318-I318)/J318</f>
        <v>6.332732224296457E-2</v>
      </c>
      <c r="L318" s="44">
        <f>12*I318/$E$318</f>
        <v>3.6715858579354741</v>
      </c>
      <c r="M318" s="42">
        <f>-1/(G318*$E$318)</f>
        <v>8.1132034757256E-2</v>
      </c>
      <c r="Q318" s="10">
        <f>(-0.1-$H318)/$G318</f>
        <v>8268.0644537552616</v>
      </c>
      <c r="R318" s="48">
        <f>($J318-Q318)/$J318</f>
        <v>3.8489828084833894E-2</v>
      </c>
      <c r="T318" s="10">
        <f>(-0.2-$H318)/$G318</f>
        <v>8481.6430601678749</v>
      </c>
      <c r="U318" s="48">
        <f>($J318-T318)/$J318</f>
        <v>1.3652333926703321E-2</v>
      </c>
      <c r="W318" s="10">
        <f>(-0.3-$H318)/$G318</f>
        <v>8695.2216665804863</v>
      </c>
      <c r="X318" s="48">
        <f>($J318-W318)/$J318</f>
        <v>-1.1185160231427039E-2</v>
      </c>
      <c r="Z318" s="10">
        <f>(-0.4-$H318)/$G318</f>
        <v>8908.8002729930995</v>
      </c>
      <c r="AA318" s="48">
        <f>($J318-Z318)/$J318</f>
        <v>-3.602265438955761E-2</v>
      </c>
      <c r="AC318" s="10">
        <f>(-0.5-$H318)/$G318</f>
        <v>9122.3788794057127</v>
      </c>
      <c r="AD318" s="48">
        <f>($J318-AC318)/$J318</f>
        <v>-6.0860148547688182E-2</v>
      </c>
      <c r="AE318"/>
      <c r="AG318"/>
      <c r="AH318"/>
      <c r="AJ318"/>
      <c r="AK318"/>
      <c r="AM318"/>
      <c r="AN318"/>
      <c r="AP318"/>
    </row>
    <row r="319" spans="1:42" x14ac:dyDescent="0.2">
      <c r="A319" s="1">
        <v>28</v>
      </c>
      <c r="B319" t="s">
        <v>159</v>
      </c>
      <c r="C319" t="s">
        <v>5</v>
      </c>
      <c r="D319" t="s">
        <v>9</v>
      </c>
      <c r="F319" s="44">
        <v>0.87</v>
      </c>
      <c r="G319">
        <v>-4.6457748949999998E-4</v>
      </c>
      <c r="H319" s="15">
        <v>3.4591044559999999</v>
      </c>
      <c r="I319" s="33">
        <f t="shared" si="614"/>
        <v>7445.6996608312857</v>
      </c>
      <c r="J319" s="68">
        <v>8624.8846455999992</v>
      </c>
      <c r="K319" s="48">
        <f t="shared" si="615"/>
        <v>0.13671892822013301</v>
      </c>
      <c r="L319" s="44">
        <f t="shared" ref="L319:L324" si="616">12*I319/$E$318</f>
        <v>3.394074568541499</v>
      </c>
      <c r="M319" s="42">
        <f>-1/(G319*$E$318)</f>
        <v>8.1766697414372105E-2</v>
      </c>
      <c r="Q319" s="10">
        <f t="shared" ref="Q319:Q321" si="617">(-0.1-$H319)/$G319</f>
        <v>7660.9490051497642</v>
      </c>
      <c r="R319" s="48">
        <f t="shared" ref="R319:R321" si="618">($J319-Q319)/$J319</f>
        <v>0.11176214871951808</v>
      </c>
      <c r="T319" s="10">
        <f t="shared" ref="T319:T321" si="619">(-0.2-$H319)/$G319</f>
        <v>7876.1983494682436</v>
      </c>
      <c r="U319" s="48">
        <f t="shared" ref="U319:U321" si="620">($J319-T319)/$J319</f>
        <v>8.6805369218903042E-2</v>
      </c>
      <c r="W319" s="10">
        <f t="shared" ref="W319:W321" si="621">(-0.3-$H319)/$G319</f>
        <v>8091.4476937867221</v>
      </c>
      <c r="X319" s="48">
        <f t="shared" ref="X319:X321" si="622">($J319-W319)/$J319</f>
        <v>6.1848589718288112E-2</v>
      </c>
      <c r="Z319" s="10">
        <f t="shared" ref="Z319:Z321" si="623">(-0.4-$H319)/$G319</f>
        <v>8306.6970381052015</v>
      </c>
      <c r="AA319" s="48">
        <f t="shared" ref="AA319:AA321" si="624">($J319-Z319)/$J319</f>
        <v>3.6891810217673078E-2</v>
      </c>
      <c r="AC319" s="10">
        <f t="shared" ref="AC319:AC321" si="625">(-0.5-$H319)/$G319</f>
        <v>8521.9463824236791</v>
      </c>
      <c r="AD319" s="48">
        <f t="shared" ref="AD319:AD321" si="626">($J319-AC319)/$J319</f>
        <v>1.1935030717058256E-2</v>
      </c>
      <c r="AE319"/>
      <c r="AG319"/>
      <c r="AH319"/>
      <c r="AJ319"/>
      <c r="AK319"/>
      <c r="AM319"/>
      <c r="AN319"/>
      <c r="AP319"/>
    </row>
    <row r="320" spans="1:42" x14ac:dyDescent="0.2">
      <c r="A320" s="1">
        <v>28</v>
      </c>
      <c r="B320" t="s">
        <v>159</v>
      </c>
      <c r="C320" t="s">
        <v>8</v>
      </c>
      <c r="D320" t="s">
        <v>6</v>
      </c>
      <c r="F320" s="44">
        <v>0.7</v>
      </c>
      <c r="G320">
        <v>-4.6143381169999999E-4</v>
      </c>
      <c r="H320" s="15">
        <v>3.7183111320000002</v>
      </c>
      <c r="I320" s="33">
        <f t="shared" si="614"/>
        <v>8058.1679056008379</v>
      </c>
      <c r="J320" s="68">
        <v>8599.040026052633</v>
      </c>
      <c r="K320" s="48">
        <f t="shared" si="615"/>
        <v>6.2899128136757965E-2</v>
      </c>
      <c r="L320" s="44">
        <f t="shared" si="616"/>
        <v>3.6732643006424444</v>
      </c>
      <c r="M320" s="42">
        <f>-1/(G320*$E$318)</f>
        <v>8.2323761385245567E-2</v>
      </c>
      <c r="Q320" s="10">
        <f t="shared" si="617"/>
        <v>8274.8837106944939</v>
      </c>
      <c r="R320" s="48">
        <f t="shared" si="618"/>
        <v>3.7696802710074404E-2</v>
      </c>
      <c r="T320" s="10">
        <f t="shared" si="619"/>
        <v>8491.5995157881498</v>
      </c>
      <c r="U320" s="48">
        <f t="shared" si="620"/>
        <v>1.2494477283390844E-2</v>
      </c>
      <c r="W320" s="10">
        <f t="shared" si="621"/>
        <v>8708.3153208818057</v>
      </c>
      <c r="X320" s="48">
        <f t="shared" si="622"/>
        <v>-1.2707848143292717E-2</v>
      </c>
      <c r="Z320" s="10">
        <f t="shared" si="623"/>
        <v>8925.0311259754635</v>
      </c>
      <c r="AA320" s="48">
        <f t="shared" si="624"/>
        <v>-3.7910173569976488E-2</v>
      </c>
      <c r="AC320" s="10">
        <f t="shared" si="625"/>
        <v>9141.7469310691176</v>
      </c>
      <c r="AD320" s="48">
        <f t="shared" si="626"/>
        <v>-6.3112498996659841E-2</v>
      </c>
      <c r="AE320"/>
      <c r="AG320"/>
      <c r="AH320"/>
      <c r="AJ320"/>
      <c r="AK320"/>
      <c r="AM320"/>
      <c r="AN320"/>
      <c r="AP320"/>
    </row>
    <row r="321" spans="1:42" x14ac:dyDescent="0.2">
      <c r="A321" s="1">
        <v>28</v>
      </c>
      <c r="B321" t="s">
        <v>159</v>
      </c>
      <c r="C321" t="s">
        <v>8</v>
      </c>
      <c r="D321" t="s">
        <v>9</v>
      </c>
      <c r="F321" s="44">
        <v>0.89</v>
      </c>
      <c r="G321">
        <v>-4.6304781289999999E-4</v>
      </c>
      <c r="H321" s="15">
        <v>3.4595174719999999</v>
      </c>
      <c r="I321" s="33">
        <f t="shared" si="614"/>
        <v>7471.1884510015361</v>
      </c>
      <c r="J321" s="68">
        <v>8624.8846455999992</v>
      </c>
      <c r="K321" s="48">
        <f t="shared" si="615"/>
        <v>0.13376366664648939</v>
      </c>
      <c r="L321" s="44">
        <f t="shared" si="616"/>
        <v>3.4056934705172037</v>
      </c>
      <c r="M321" s="42">
        <f>-1/(G321*$E$318)</f>
        <v>8.2036813372615619E-2</v>
      </c>
      <c r="Q321" s="10">
        <f t="shared" si="617"/>
        <v>7687.1488706690316</v>
      </c>
      <c r="R321" s="48">
        <f t="shared" si="618"/>
        <v>0.1087244425244986</v>
      </c>
      <c r="T321" s="10">
        <f t="shared" si="619"/>
        <v>7903.1092903365279</v>
      </c>
      <c r="U321" s="48">
        <f t="shared" si="620"/>
        <v>8.3685218402507713E-2</v>
      </c>
      <c r="W321" s="10">
        <f t="shared" si="621"/>
        <v>8119.0697100040225</v>
      </c>
      <c r="X321" s="48">
        <f t="shared" si="622"/>
        <v>5.8645994280517033E-2</v>
      </c>
      <c r="Z321" s="10">
        <f t="shared" si="623"/>
        <v>8335.0301296715188</v>
      </c>
      <c r="AA321" s="48">
        <f t="shared" si="624"/>
        <v>3.3606770158526145E-2</v>
      </c>
      <c r="AC321" s="10">
        <f t="shared" si="625"/>
        <v>8550.9905493390143</v>
      </c>
      <c r="AD321" s="48">
        <f t="shared" si="626"/>
        <v>8.5675460365353603E-3</v>
      </c>
    </row>
    <row r="322" spans="1:42" x14ac:dyDescent="0.2">
      <c r="A322" s="1">
        <v>28</v>
      </c>
      <c r="B322" t="s">
        <v>159</v>
      </c>
      <c r="C322" t="s">
        <v>62</v>
      </c>
      <c r="D322" t="s">
        <v>6</v>
      </c>
      <c r="F322" s="5">
        <f>(F318+F320)/2</f>
        <v>0.69499999999999995</v>
      </c>
      <c r="H322"/>
      <c r="I322" s="33">
        <f t="shared" ref="I322:K323" si="627">(I318+I320)/2</f>
        <v>8056.3268764717432</v>
      </c>
      <c r="J322" s="61">
        <f t="shared" si="627"/>
        <v>8599.040026052633</v>
      </c>
      <c r="K322" s="48">
        <f t="shared" si="627"/>
        <v>6.3113225189861261E-2</v>
      </c>
      <c r="L322" s="44">
        <f t="shared" si="616"/>
        <v>3.6724250792889594</v>
      </c>
      <c r="M322" s="2">
        <f>(M318+M320)/2</f>
        <v>8.1727898071250776E-2</v>
      </c>
      <c r="Q322" s="10">
        <f t="shared" ref="Q322:R323" si="628">(Q318+Q320)/2</f>
        <v>8271.4740822248787</v>
      </c>
      <c r="R322" s="48">
        <f t="shared" si="628"/>
        <v>3.8093315397454149E-2</v>
      </c>
      <c r="T322" s="10">
        <f t="shared" ref="T322:U323" si="629">(T318+T320)/2</f>
        <v>8486.6212879780123</v>
      </c>
      <c r="U322" s="48">
        <f t="shared" si="629"/>
        <v>1.3073405605047082E-2</v>
      </c>
      <c r="W322" s="10">
        <f t="shared" ref="W322:X323" si="630">(W318+W320)/2</f>
        <v>8701.768493731146</v>
      </c>
      <c r="X322" s="48">
        <f t="shared" si="630"/>
        <v>-1.1946504187359878E-2</v>
      </c>
      <c r="Z322" s="10">
        <f t="shared" ref="Z322:AA323" si="631">(Z318+Z320)/2</f>
        <v>8916.9156994842815</v>
      </c>
      <c r="AA322" s="48">
        <f t="shared" si="631"/>
        <v>-3.6966413979767049E-2</v>
      </c>
      <c r="AC322" s="10">
        <f t="shared" ref="AC322:AD323" si="632">(AC318+AC320)/2</f>
        <v>9132.0629052374152</v>
      </c>
      <c r="AD322" s="48">
        <f t="shared" si="632"/>
        <v>-6.1986323772174015E-2</v>
      </c>
    </row>
    <row r="323" spans="1:42" x14ac:dyDescent="0.2">
      <c r="A323" s="1">
        <v>28</v>
      </c>
      <c r="B323" t="s">
        <v>159</v>
      </c>
      <c r="C323" t="s">
        <v>62</v>
      </c>
      <c r="D323" t="s">
        <v>9</v>
      </c>
      <c r="F323" s="5">
        <f>(F319+F321)/2</f>
        <v>0.88</v>
      </c>
      <c r="H323"/>
      <c r="I323" s="33">
        <f t="shared" si="627"/>
        <v>7458.4440559164104</v>
      </c>
      <c r="J323" s="61">
        <f t="shared" si="627"/>
        <v>8624.8846455999992</v>
      </c>
      <c r="K323" s="48">
        <f>(K319+K321)/2</f>
        <v>0.1352412974333112</v>
      </c>
      <c r="L323" s="44">
        <f t="shared" si="616"/>
        <v>3.3998840195293512</v>
      </c>
      <c r="M323" s="42">
        <f>(M319+M321)/2</f>
        <v>8.1901755393493869E-2</v>
      </c>
      <c r="Q323" s="10">
        <f t="shared" si="628"/>
        <v>7674.0489379093979</v>
      </c>
      <c r="R323" s="48">
        <f>(R319+R321)/2</f>
        <v>0.11024329562200834</v>
      </c>
      <c r="T323" s="10">
        <f t="shared" si="629"/>
        <v>7889.6538199023853</v>
      </c>
      <c r="U323" s="48">
        <f>(U319+U321)/2</f>
        <v>8.5245293810705378E-2</v>
      </c>
      <c r="W323" s="10">
        <f t="shared" si="630"/>
        <v>8105.2587018953727</v>
      </c>
      <c r="X323" s="48">
        <f>(X319+X321)/2</f>
        <v>6.0247291999402569E-2</v>
      </c>
      <c r="Z323" s="10">
        <f t="shared" si="631"/>
        <v>8320.8635838883602</v>
      </c>
      <c r="AA323" s="48">
        <f>(AA319+AA321)/2</f>
        <v>3.5249290188099608E-2</v>
      </c>
      <c r="AC323" s="10">
        <f t="shared" si="632"/>
        <v>8536.4684658813458</v>
      </c>
      <c r="AD323" s="48">
        <f>(AD319+AD321)/2</f>
        <v>1.0251288376796808E-2</v>
      </c>
    </row>
    <row r="324" spans="1:42" x14ac:dyDescent="0.2">
      <c r="A324" s="1">
        <v>28</v>
      </c>
      <c r="B324" t="s">
        <v>159</v>
      </c>
      <c r="C324" t="s">
        <v>62</v>
      </c>
      <c r="D324" t="s">
        <v>63</v>
      </c>
      <c r="F324" s="5">
        <f>AVERAGE(F318:F321)</f>
        <v>0.78749999999999998</v>
      </c>
      <c r="H324"/>
      <c r="I324" s="33">
        <f t="shared" ref="I324:K324" si="633">AVERAGE(I318:I321)</f>
        <v>7757.3854661940768</v>
      </c>
      <c r="J324" s="61">
        <f t="shared" si="633"/>
        <v>8611.9623358263161</v>
      </c>
      <c r="K324" s="48">
        <f t="shared" si="633"/>
        <v>9.9177261311586246E-2</v>
      </c>
      <c r="L324" s="44">
        <f t="shared" si="616"/>
        <v>3.5361545494091549</v>
      </c>
      <c r="M324" s="2">
        <f>AVERAGE(M318:M321)</f>
        <v>8.1814826732372309E-2</v>
      </c>
      <c r="Q324" s="10">
        <f t="shared" ref="Q324:R324" si="634">AVERAGE(Q318:Q321)</f>
        <v>7972.7615100671383</v>
      </c>
      <c r="R324" s="48">
        <f t="shared" si="634"/>
        <v>7.4168305509731247E-2</v>
      </c>
      <c r="T324" s="10">
        <f t="shared" ref="T324:U324" si="635">AVERAGE(T318:T321)</f>
        <v>8188.1375539401997</v>
      </c>
      <c r="U324" s="48">
        <f t="shared" si="635"/>
        <v>4.9159349707876235E-2</v>
      </c>
      <c r="W324" s="10">
        <f t="shared" ref="W324:X324" si="636">AVERAGE(W318:W321)</f>
        <v>8403.5135978132585</v>
      </c>
      <c r="X324" s="48">
        <f t="shared" si="636"/>
        <v>2.4150393906021347E-2</v>
      </c>
      <c r="Z324" s="10">
        <f t="shared" ref="Z324:AA324" si="637">AVERAGE(Z318:Z321)</f>
        <v>8618.8896416863208</v>
      </c>
      <c r="AA324" s="48">
        <f t="shared" si="637"/>
        <v>-8.5856189583371871E-4</v>
      </c>
      <c r="AC324" s="10">
        <f t="shared" ref="AC324:AD324" si="638">AVERAGE(AC318:AC321)</f>
        <v>8834.2656855593814</v>
      </c>
      <c r="AD324" s="48">
        <f t="shared" si="638"/>
        <v>-2.5867517697688601E-2</v>
      </c>
    </row>
    <row r="326" spans="1:42" x14ac:dyDescent="0.2">
      <c r="A326" s="1">
        <v>29</v>
      </c>
      <c r="B326" t="s">
        <v>160</v>
      </c>
      <c r="C326" t="s">
        <v>5</v>
      </c>
      <c r="D326" t="s">
        <v>6</v>
      </c>
      <c r="E326" s="60">
        <v>5841.1287080000002</v>
      </c>
      <c r="F326" s="44">
        <v>0.21</v>
      </c>
      <c r="G326" s="64">
        <v>-5.8426985739999996E-4</v>
      </c>
      <c r="H326" s="15">
        <v>0.58660621300000004</v>
      </c>
      <c r="I326" s="33">
        <f t="shared" ref="I326:I329" si="639">-H326/G326</f>
        <v>1003.9987611382126</v>
      </c>
      <c r="J326" s="68">
        <v>1236.1071707368421</v>
      </c>
      <c r="K326" s="48">
        <f t="shared" ref="K326:K329" si="640">(J326-I326)/J326</f>
        <v>0.18777369397531285</v>
      </c>
      <c r="L326" s="44">
        <f>12*I326/$E$326</f>
        <v>2.0626125079486179</v>
      </c>
      <c r="M326" s="42">
        <f>-1/(G326*$E$326)</f>
        <v>0.29301492526534967</v>
      </c>
      <c r="Q326" s="10">
        <f>(-0.1-$H326)/$G326</f>
        <v>1175.1525503222033</v>
      </c>
      <c r="R326" s="48">
        <f>($J326-Q326)/$J326</f>
        <v>4.931176022407819E-2</v>
      </c>
      <c r="T326" s="10">
        <f>(-0.2-$H326)/$G326</f>
        <v>1346.3063395061943</v>
      </c>
      <c r="U326" s="48">
        <f>($J326-T326)/$J326</f>
        <v>-8.9150173527156651E-2</v>
      </c>
      <c r="W326" s="10">
        <f>(-0.3-$H326)/$G326</f>
        <v>1517.4601286901852</v>
      </c>
      <c r="X326" s="48">
        <f>($J326-W326)/$J326</f>
        <v>-0.22761210727839148</v>
      </c>
      <c r="Z326" s="10">
        <f>(-0.4-$H326)/$G326</f>
        <v>1688.613917874176</v>
      </c>
      <c r="AA326" s="48">
        <f>($J326-Z326)/$J326</f>
        <v>-0.36607404102962615</v>
      </c>
    </row>
    <row r="327" spans="1:42" x14ac:dyDescent="0.2">
      <c r="A327" s="1">
        <v>29</v>
      </c>
      <c r="B327" t="s">
        <v>160</v>
      </c>
      <c r="C327" t="s">
        <v>5</v>
      </c>
      <c r="D327" t="s">
        <v>9</v>
      </c>
      <c r="F327" s="5">
        <v>0.66</v>
      </c>
      <c r="G327">
        <v>-1.8045479139999999E-3</v>
      </c>
      <c r="H327" s="15">
        <v>1.6453467399999999</v>
      </c>
      <c r="I327" s="33">
        <f t="shared" si="639"/>
        <v>911.77780719210102</v>
      </c>
      <c r="J327" s="68">
        <v>1071.7901833999999</v>
      </c>
      <c r="K327" s="48">
        <f t="shared" si="640"/>
        <v>0.14929449689518301</v>
      </c>
      <c r="L327" s="44">
        <f t="shared" ref="L327:L332" si="641">12*I327/$E$326</f>
        <v>1.8731540141068932</v>
      </c>
      <c r="M327" s="42">
        <f>-1/(G327*$E$326)</f>
        <v>9.487129007362978E-2</v>
      </c>
      <c r="Q327" s="10">
        <f t="shared" ref="Q327:Q329" si="642">(-0.1-$H327)/$G327</f>
        <v>967.19334879350845</v>
      </c>
      <c r="R327" s="48">
        <f t="shared" ref="R327:R329" si="643">($J327-Q327)/$J327</f>
        <v>9.7590774973029565E-2</v>
      </c>
      <c r="T327" s="10">
        <f t="shared" ref="T327:T329" si="644">(-0.2-$H327)/$G327</f>
        <v>1022.6088903949158</v>
      </c>
      <c r="U327" s="48">
        <f t="shared" ref="U327:U329" si="645">($J327-T327)/$J327</f>
        <v>4.5887053050876238E-2</v>
      </c>
      <c r="W327" s="10">
        <f t="shared" ref="W327:W329" si="646">(-0.3-$H327)/$G327</f>
        <v>1078.0244319963233</v>
      </c>
      <c r="X327" s="48">
        <f t="shared" ref="X327:X329" si="647">($J327-W327)/$J327</f>
        <v>-5.8166688712773008E-3</v>
      </c>
      <c r="Z327" s="10">
        <f t="shared" ref="Z327:Z329" si="648">(-0.4-$H327)/$G327</f>
        <v>1133.4399735977306</v>
      </c>
      <c r="AA327" s="48">
        <f t="shared" ref="AA327:AA329" si="649">($J327-Z327)/$J327</f>
        <v>-5.7520390793430631E-2</v>
      </c>
    </row>
    <row r="328" spans="1:42" x14ac:dyDescent="0.2">
      <c r="A328" s="1">
        <v>29</v>
      </c>
      <c r="B328" t="s">
        <v>160</v>
      </c>
      <c r="C328" t="s">
        <v>8</v>
      </c>
      <c r="D328" t="s">
        <v>6</v>
      </c>
      <c r="F328" s="62">
        <v>0.17</v>
      </c>
      <c r="G328" s="64">
        <v>-6.1649473989999998E-4</v>
      </c>
      <c r="H328" s="15">
        <v>0.62077283179999998</v>
      </c>
      <c r="I328" s="33">
        <f t="shared" si="639"/>
        <v>1006.9393810248794</v>
      </c>
      <c r="J328" s="68">
        <v>1236.1071707368421</v>
      </c>
      <c r="K328" s="48">
        <f t="shared" si="640"/>
        <v>0.18539475794429386</v>
      </c>
      <c r="L328" s="44">
        <f t="shared" si="641"/>
        <v>2.0686537099840518</v>
      </c>
      <c r="M328" s="42">
        <f>-1/(G328*$E$326)</f>
        <v>0.27769870125514351</v>
      </c>
      <c r="Q328" s="10">
        <f t="shared" si="642"/>
        <v>1169.1467666324529</v>
      </c>
      <c r="R328" s="48">
        <f t="shared" si="643"/>
        <v>5.4170387236305899E-2</v>
      </c>
      <c r="T328" s="10">
        <f t="shared" si="644"/>
        <v>1331.3541522400265</v>
      </c>
      <c r="U328" s="48">
        <f t="shared" si="645"/>
        <v>-7.7053983471682061E-2</v>
      </c>
      <c r="W328" s="10">
        <f t="shared" si="646"/>
        <v>1493.5615378475995</v>
      </c>
      <c r="X328" s="48">
        <f t="shared" si="647"/>
        <v>-0.20827835417966967</v>
      </c>
      <c r="Z328" s="10">
        <f t="shared" si="648"/>
        <v>1655.7689234551733</v>
      </c>
      <c r="AA328" s="48">
        <f t="shared" si="649"/>
        <v>-0.33950272488765781</v>
      </c>
    </row>
    <row r="329" spans="1:42" x14ac:dyDescent="0.2">
      <c r="A329" s="1">
        <v>29</v>
      </c>
      <c r="B329" t="s">
        <v>160</v>
      </c>
      <c r="C329" t="s">
        <v>8</v>
      </c>
      <c r="D329" t="s">
        <v>9</v>
      </c>
      <c r="F329" s="5">
        <v>0.69</v>
      </c>
      <c r="G329">
        <v>-1.7176224720000001E-3</v>
      </c>
      <c r="H329" s="15">
        <v>1.5111309040000001</v>
      </c>
      <c r="I329" s="33">
        <f t="shared" si="639"/>
        <v>879.78058545102681</v>
      </c>
      <c r="J329" s="68">
        <v>1071.7901833999999</v>
      </c>
      <c r="K329" s="48">
        <f t="shared" si="640"/>
        <v>0.17914849466139748</v>
      </c>
      <c r="L329" s="44">
        <f t="shared" si="641"/>
        <v>1.8074190029322532</v>
      </c>
      <c r="M329" s="42">
        <f>-1/(G329*$E$326)</f>
        <v>9.967253653913391E-2</v>
      </c>
      <c r="Q329" s="10">
        <f t="shared" si="642"/>
        <v>938.00059690881835</v>
      </c>
      <c r="R329" s="48">
        <f t="shared" si="643"/>
        <v>0.12482815066169563</v>
      </c>
      <c r="T329" s="10">
        <f t="shared" si="644"/>
        <v>996.22060836660967</v>
      </c>
      <c r="U329" s="48">
        <f t="shared" si="645"/>
        <v>7.050780666199398E-2</v>
      </c>
      <c r="W329" s="10">
        <f t="shared" si="646"/>
        <v>1054.440619824401</v>
      </c>
      <c r="X329" s="48">
        <f t="shared" si="647"/>
        <v>1.6187462662292332E-2</v>
      </c>
      <c r="Z329" s="10">
        <f t="shared" si="648"/>
        <v>1112.6606312821925</v>
      </c>
      <c r="AA329" s="48">
        <f t="shared" si="649"/>
        <v>-3.8132881337409531E-2</v>
      </c>
    </row>
    <row r="330" spans="1:42" x14ac:dyDescent="0.2">
      <c r="A330" s="1">
        <v>29</v>
      </c>
      <c r="B330" t="s">
        <v>160</v>
      </c>
      <c r="C330" t="s">
        <v>62</v>
      </c>
      <c r="D330" t="s">
        <v>6</v>
      </c>
      <c r="F330" s="62">
        <f>(F326+F328)/2</f>
        <v>0.19</v>
      </c>
      <c r="H330"/>
      <c r="I330" s="33">
        <f t="shared" ref="I330:K331" si="650">(I326+I328)/2</f>
        <v>1005.469071081546</v>
      </c>
      <c r="J330" s="61">
        <f t="shared" si="650"/>
        <v>1236.1071707368421</v>
      </c>
      <c r="K330" s="48">
        <f t="shared" si="650"/>
        <v>0.18658422595980334</v>
      </c>
      <c r="L330" s="44">
        <f t="shared" si="641"/>
        <v>2.0656331089663351</v>
      </c>
      <c r="M330" s="2">
        <f>(M326+M328)/2</f>
        <v>0.28535681326024659</v>
      </c>
      <c r="Q330" s="10">
        <f t="shared" ref="Q330:R331" si="651">(Q326+Q328)/2</f>
        <v>1172.1496584773281</v>
      </c>
      <c r="R330" s="48">
        <f t="shared" si="651"/>
        <v>5.1741073730192044E-2</v>
      </c>
      <c r="T330" s="10">
        <f t="shared" ref="T330:U331" si="652">(T326+T328)/2</f>
        <v>1338.8302458731105</v>
      </c>
      <c r="U330" s="48">
        <f t="shared" si="652"/>
        <v>-8.3102078499419363E-2</v>
      </c>
      <c r="W330" s="10">
        <f t="shared" ref="W330:X331" si="653">(W326+W328)/2</f>
        <v>1505.5108332688924</v>
      </c>
      <c r="X330" s="48">
        <f t="shared" si="653"/>
        <v>-0.21794523072903058</v>
      </c>
      <c r="Z330" s="10">
        <f t="shared" ref="Z330:AA331" si="654">(Z326+Z328)/2</f>
        <v>1672.1914206646748</v>
      </c>
      <c r="AA330" s="48">
        <f t="shared" si="654"/>
        <v>-0.35278838295864201</v>
      </c>
    </row>
    <row r="331" spans="1:42" x14ac:dyDescent="0.2">
      <c r="A331" s="1">
        <v>29</v>
      </c>
      <c r="B331" t="s">
        <v>160</v>
      </c>
      <c r="C331" t="s">
        <v>62</v>
      </c>
      <c r="D331" t="s">
        <v>9</v>
      </c>
      <c r="F331" s="5">
        <f>(F327+F329)/2</f>
        <v>0.67500000000000004</v>
      </c>
      <c r="H331"/>
      <c r="I331" s="33">
        <f t="shared" si="650"/>
        <v>895.77919632156386</v>
      </c>
      <c r="J331" s="61">
        <f t="shared" si="650"/>
        <v>1071.7901833999999</v>
      </c>
      <c r="K331" s="48">
        <f>(K327+K329)/2</f>
        <v>0.16422149577829026</v>
      </c>
      <c r="L331" s="44">
        <f t="shared" si="641"/>
        <v>1.8402865085195732</v>
      </c>
      <c r="M331" s="42">
        <f>(M327+M329)/2</f>
        <v>9.7271913306381852E-2</v>
      </c>
      <c r="Q331" s="10">
        <f t="shared" si="651"/>
        <v>952.5969728511634</v>
      </c>
      <c r="R331" s="48">
        <f>(R327+R329)/2</f>
        <v>0.1112094628173626</v>
      </c>
      <c r="T331" s="10">
        <f t="shared" si="652"/>
        <v>1009.4147493807627</v>
      </c>
      <c r="U331" s="48">
        <f>(U327+U329)/2</f>
        <v>5.8197429856435112E-2</v>
      </c>
      <c r="W331" s="10">
        <f t="shared" si="653"/>
        <v>1066.2325259103623</v>
      </c>
      <c r="X331" s="48">
        <f>(X327+X329)/2</f>
        <v>5.1853968955075155E-3</v>
      </c>
      <c r="Z331" s="10">
        <f t="shared" si="654"/>
        <v>1123.0503024399616</v>
      </c>
      <c r="AA331" s="48">
        <f>(AA327+AA329)/2</f>
        <v>-4.7826636065420078E-2</v>
      </c>
    </row>
    <row r="332" spans="1:42" x14ac:dyDescent="0.2">
      <c r="A332" s="1">
        <v>29</v>
      </c>
      <c r="B332" t="s">
        <v>160</v>
      </c>
      <c r="C332" t="s">
        <v>62</v>
      </c>
      <c r="D332" t="s">
        <v>63</v>
      </c>
      <c r="F332" s="5">
        <f>AVERAGE(F326:F329)</f>
        <v>0.4325</v>
      </c>
      <c r="H332"/>
      <c r="I332" s="33">
        <f t="shared" ref="I332:K332" si="655">AVERAGE(I326:I329)</f>
        <v>950.62413370155491</v>
      </c>
      <c r="J332" s="61">
        <f t="shared" si="655"/>
        <v>1153.9486770684211</v>
      </c>
      <c r="K332" s="48">
        <f t="shared" si="655"/>
        <v>0.1754028608690468</v>
      </c>
      <c r="L332" s="44">
        <f t="shared" si="641"/>
        <v>1.9529598087429541</v>
      </c>
      <c r="M332" s="2">
        <f>AVERAGE(M326:M329)</f>
        <v>0.19131436328331422</v>
      </c>
      <c r="Q332" s="10">
        <f t="shared" ref="Q332:R332" si="656">AVERAGE(Q326:Q329)</f>
        <v>1062.3733156642456</v>
      </c>
      <c r="R332" s="48">
        <f t="shared" si="656"/>
        <v>8.1475268273777324E-2</v>
      </c>
      <c r="T332" s="10">
        <f t="shared" ref="T332:U332" si="657">AVERAGE(T326:T329)</f>
        <v>1174.1224976269366</v>
      </c>
      <c r="U332" s="48">
        <f t="shared" si="657"/>
        <v>-1.2452324321492122E-2</v>
      </c>
      <c r="W332" s="10">
        <f t="shared" ref="W332:X332" si="658">AVERAGE(W326:W329)</f>
        <v>1285.8716795896271</v>
      </c>
      <c r="X332" s="48">
        <f t="shared" si="658"/>
        <v>-0.10637991691676153</v>
      </c>
      <c r="Z332" s="10">
        <f t="shared" ref="Z332:AA332" si="659">AVERAGE(Z326:Z329)</f>
        <v>1397.620861552318</v>
      </c>
      <c r="AA332" s="48">
        <f t="shared" si="659"/>
        <v>-0.20030750951203102</v>
      </c>
    </row>
    <row r="334" spans="1:42" x14ac:dyDescent="0.2">
      <c r="A334" s="1">
        <v>30</v>
      </c>
      <c r="B334" t="s">
        <v>161</v>
      </c>
      <c r="C334" t="s">
        <v>5</v>
      </c>
      <c r="D334" t="s">
        <v>6</v>
      </c>
      <c r="E334" s="60">
        <v>14852.611005999999</v>
      </c>
      <c r="F334" s="5">
        <v>0.8</v>
      </c>
      <c r="G334">
        <v>-8.397811549E-4</v>
      </c>
      <c r="H334" s="15">
        <v>2.683643585</v>
      </c>
      <c r="I334" s="33">
        <f t="shared" ref="I334:I337" si="660">-H334/G334</f>
        <v>3195.6463530305878</v>
      </c>
      <c r="J334" s="68">
        <v>3639.2317198421047</v>
      </c>
      <c r="K334" s="48">
        <f t="shared" ref="K334:K337" si="661">(J334-I334)/J334</f>
        <v>0.12188983855932173</v>
      </c>
      <c r="L334" s="44">
        <f>12*I334/$E$334</f>
        <v>2.5818865262731068</v>
      </c>
      <c r="M334" s="42">
        <f>-1/(G334*$E$334)</f>
        <v>8.0173541570632556E-2</v>
      </c>
      <c r="Q334" s="10">
        <f>(-0.1-$H334)/$G334</f>
        <v>3314.7249956227852</v>
      </c>
      <c r="R334" s="48">
        <f>($J334-Q334)/$J334</f>
        <v>8.916901950761158E-2</v>
      </c>
      <c r="T334" s="10">
        <f>(-0.2-$H334)/$G334</f>
        <v>3433.803638214983</v>
      </c>
      <c r="U334" s="48">
        <f>($J334-T334)/$J334</f>
        <v>5.6448200455901321E-2</v>
      </c>
      <c r="W334" s="10">
        <f>(-0.3-$H334)/$G334</f>
        <v>3552.88228080718</v>
      </c>
      <c r="X334" s="48">
        <f>($J334-W334)/$J334</f>
        <v>2.3727381404191297E-2</v>
      </c>
      <c r="Z334" s="10">
        <f>(-0.4-$H334)/$G334</f>
        <v>3671.9609233993779</v>
      </c>
      <c r="AA334" s="48">
        <f>($J334-Z334)/$J334</f>
        <v>-8.9934376475189707E-3</v>
      </c>
      <c r="AC334" s="10">
        <f>(-0.5-$H334)/$G334</f>
        <v>3791.0395659915753</v>
      </c>
      <c r="AD334" s="48">
        <f>($J334-AC334)/$J334</f>
        <v>-4.1714256699229117E-2</v>
      </c>
      <c r="AF334" s="10">
        <f>(-0.6-$H334)/$G334</f>
        <v>3910.1182085837731</v>
      </c>
      <c r="AG334" s="48">
        <f>($J334-AF334)/$J334</f>
        <v>-7.4435075750939383E-2</v>
      </c>
      <c r="AI334" s="10"/>
      <c r="AJ334" s="48"/>
      <c r="AL334" s="10"/>
      <c r="AM334" s="48"/>
      <c r="AO334" s="10"/>
      <c r="AP334" s="48"/>
    </row>
    <row r="335" spans="1:42" x14ac:dyDescent="0.2">
      <c r="A335" s="1">
        <v>30</v>
      </c>
      <c r="B335" t="s">
        <v>161</v>
      </c>
      <c r="C335" t="s">
        <v>5</v>
      </c>
      <c r="D335" t="s">
        <v>9</v>
      </c>
      <c r="F335" s="5">
        <v>0.96</v>
      </c>
      <c r="G335">
        <v>-1.4901380960000001E-3</v>
      </c>
      <c r="H335" s="15">
        <v>4.8398691310000004</v>
      </c>
      <c r="I335" s="33">
        <f t="shared" si="660"/>
        <v>3247.9332915464233</v>
      </c>
      <c r="J335" s="68">
        <v>3630.7166060999998</v>
      </c>
      <c r="K335" s="48">
        <f t="shared" si="661"/>
        <v>0.10542913592056696</v>
      </c>
      <c r="L335" s="44">
        <f t="shared" ref="L335:L340" si="662">12*I335/$E$334</f>
        <v>2.6241311701230372</v>
      </c>
      <c r="M335" s="42">
        <f>-1/(G335*$E$334)</f>
        <v>4.5182543492673019E-2</v>
      </c>
      <c r="Q335" s="10">
        <f t="shared" ref="Q335:Q337" si="663">(-0.1-$H335)/$G335</f>
        <v>3315.0411658222579</v>
      </c>
      <c r="R335" s="48">
        <f t="shared" ref="R335:R337" si="664">($J335-Q335)/$J335</f>
        <v>8.6945767055289516E-2</v>
      </c>
      <c r="T335" s="10">
        <f t="shared" ref="T335:T337" si="665">(-0.2-$H335)/$G335</f>
        <v>3382.1490400980933</v>
      </c>
      <c r="U335" s="48">
        <f t="shared" ref="U335:U337" si="666">($J335-T335)/$J335</f>
        <v>6.8462398190011819E-2</v>
      </c>
      <c r="W335" s="10">
        <f t="shared" ref="W335:W337" si="667">(-0.3-$H335)/$G335</f>
        <v>3449.2569143739279</v>
      </c>
      <c r="X335" s="48">
        <f t="shared" ref="X335:X337" si="668">($J335-W335)/$J335</f>
        <v>4.9979029324734366E-2</v>
      </c>
      <c r="Z335" s="10">
        <f t="shared" ref="Z335:Z337" si="669">(-0.4-$H335)/$G335</f>
        <v>3516.3647886497633</v>
      </c>
      <c r="AA335" s="48">
        <f t="shared" ref="AA335:AA337" si="670">($J335-Z335)/$J335</f>
        <v>3.1495660459456669E-2</v>
      </c>
      <c r="AC335" s="10">
        <f t="shared" ref="AC335:AC337" si="671">(-0.5-$H335)/$G335</f>
        <v>3583.4726629255979</v>
      </c>
      <c r="AD335" s="48">
        <f t="shared" ref="AD335:AD337" si="672">($J335-AC335)/$J335</f>
        <v>1.3012291594179217E-2</v>
      </c>
      <c r="AF335" s="10">
        <f t="shared" ref="AF335:AF337" si="673">(-0.6-$H335)/$G335</f>
        <v>3650.5805372014324</v>
      </c>
      <c r="AG335" s="48">
        <f t="shared" ref="AG335:AG337" si="674">($J335-AF335)/$J335</f>
        <v>-5.4710772710982337E-3</v>
      </c>
      <c r="AI335" s="10"/>
      <c r="AJ335" s="48"/>
      <c r="AL335" s="10"/>
      <c r="AM335" s="48"/>
      <c r="AO335" s="10"/>
      <c r="AP335" s="48"/>
    </row>
    <row r="336" spans="1:42" x14ac:dyDescent="0.2">
      <c r="A336" s="1">
        <v>30</v>
      </c>
      <c r="B336" t="s">
        <v>161</v>
      </c>
      <c r="C336" t="s">
        <v>8</v>
      </c>
      <c r="D336" t="s">
        <v>6</v>
      </c>
      <c r="F336" s="5">
        <v>0.83</v>
      </c>
      <c r="G336">
        <v>-1.178816604E-3</v>
      </c>
      <c r="H336" s="15">
        <v>3.9350230389999998</v>
      </c>
      <c r="I336" s="33">
        <f t="shared" si="660"/>
        <v>3338.1130072714855</v>
      </c>
      <c r="J336" s="68">
        <v>3639.2317198421047</v>
      </c>
      <c r="K336" s="48">
        <f t="shared" si="661"/>
        <v>8.2742385138279639E-2</v>
      </c>
      <c r="L336" s="44">
        <f t="shared" si="662"/>
        <v>2.6969908571008747</v>
      </c>
      <c r="M336" s="42">
        <f>-1/(G336*$E$334)</f>
        <v>5.7115100944581679E-2</v>
      </c>
      <c r="Q336" s="10">
        <f t="shared" si="663"/>
        <v>3422.9438449613144</v>
      </c>
      <c r="R336" s="48">
        <f t="shared" si="664"/>
        <v>5.9432289980747455E-2</v>
      </c>
      <c r="T336" s="10">
        <f t="shared" si="665"/>
        <v>3507.7746826511443</v>
      </c>
      <c r="U336" s="48">
        <f t="shared" si="666"/>
        <v>3.612219482321502E-2</v>
      </c>
      <c r="W336" s="10">
        <f t="shared" si="667"/>
        <v>3592.6055203409737</v>
      </c>
      <c r="X336" s="48">
        <f t="shared" si="668"/>
        <v>1.2812099665682709E-2</v>
      </c>
      <c r="Z336" s="10">
        <f t="shared" si="669"/>
        <v>3677.4363580308036</v>
      </c>
      <c r="AA336" s="48">
        <f t="shared" si="670"/>
        <v>-1.0497995491849725E-2</v>
      </c>
      <c r="AC336" s="10">
        <f t="shared" si="671"/>
        <v>3762.267195720633</v>
      </c>
      <c r="AD336" s="48">
        <f t="shared" si="672"/>
        <v>-3.3808090649382033E-2</v>
      </c>
      <c r="AF336" s="10">
        <f t="shared" si="673"/>
        <v>3847.098033410462</v>
      </c>
      <c r="AG336" s="48">
        <f t="shared" si="674"/>
        <v>-5.7118185806914218E-2</v>
      </c>
      <c r="AI336" s="10"/>
      <c r="AJ336" s="48"/>
      <c r="AL336" s="10"/>
      <c r="AM336" s="48"/>
      <c r="AO336" s="10"/>
      <c r="AP336" s="48"/>
    </row>
    <row r="337" spans="1:42" x14ac:dyDescent="0.2">
      <c r="A337" s="1">
        <v>30</v>
      </c>
      <c r="B337" t="s">
        <v>161</v>
      </c>
      <c r="C337" t="s">
        <v>8</v>
      </c>
      <c r="D337" t="s">
        <v>9</v>
      </c>
      <c r="F337" s="5">
        <v>0.95</v>
      </c>
      <c r="G337">
        <v>-1.3350167439999999E-3</v>
      </c>
      <c r="H337" s="15">
        <v>4.3109363619999996</v>
      </c>
      <c r="I337" s="33">
        <f t="shared" si="660"/>
        <v>3229.1253135024349</v>
      </c>
      <c r="J337" s="68">
        <v>3630.7166060999998</v>
      </c>
      <c r="K337" s="48">
        <f t="shared" si="661"/>
        <v>0.11060937444769106</v>
      </c>
      <c r="L337" s="44">
        <f t="shared" si="662"/>
        <v>2.6089354758146976</v>
      </c>
      <c r="M337" s="42">
        <f>-1/(G337*$E$334)</f>
        <v>5.0432498045589289E-2</v>
      </c>
      <c r="Q337" s="10">
        <f t="shared" si="663"/>
        <v>3304.0307410556338</v>
      </c>
      <c r="R337" s="48">
        <f t="shared" si="664"/>
        <v>8.9978343254744284E-2</v>
      </c>
      <c r="T337" s="10">
        <f t="shared" si="665"/>
        <v>3378.9361686088337</v>
      </c>
      <c r="U337" s="48">
        <f t="shared" si="666"/>
        <v>6.934731206179727E-2</v>
      </c>
      <c r="W337" s="10">
        <f t="shared" si="667"/>
        <v>3453.8415961620326</v>
      </c>
      <c r="X337" s="48">
        <f t="shared" si="668"/>
        <v>4.8716280868850492E-2</v>
      </c>
      <c r="Z337" s="10">
        <f t="shared" si="669"/>
        <v>3528.7470237152324</v>
      </c>
      <c r="AA337" s="48">
        <f t="shared" si="670"/>
        <v>2.8085249675903468E-2</v>
      </c>
      <c r="AC337" s="10">
        <f t="shared" si="671"/>
        <v>3603.6524512684314</v>
      </c>
      <c r="AD337" s="48">
        <f t="shared" si="672"/>
        <v>7.4542184829566975E-3</v>
      </c>
      <c r="AF337" s="10">
        <f t="shared" si="673"/>
        <v>3678.5578788216303</v>
      </c>
      <c r="AG337" s="48">
        <f t="shared" si="674"/>
        <v>-1.3176812709990075E-2</v>
      </c>
      <c r="AI337" s="10"/>
      <c r="AJ337" s="48"/>
      <c r="AL337" s="10"/>
      <c r="AM337" s="48"/>
      <c r="AO337" s="10"/>
      <c r="AP337" s="48"/>
    </row>
    <row r="338" spans="1:42" x14ac:dyDescent="0.2">
      <c r="A338" s="1">
        <v>30</v>
      </c>
      <c r="B338" t="s">
        <v>161</v>
      </c>
      <c r="C338" t="s">
        <v>62</v>
      </c>
      <c r="D338" t="s">
        <v>6</v>
      </c>
      <c r="F338" s="5">
        <f>(F334+F336)/2</f>
        <v>0.81499999999999995</v>
      </c>
      <c r="H338"/>
      <c r="I338" s="33">
        <f t="shared" ref="I338:K339" si="675">(I334+I336)/2</f>
        <v>3266.8796801510366</v>
      </c>
      <c r="J338" s="61">
        <f t="shared" si="675"/>
        <v>3639.2317198421047</v>
      </c>
      <c r="K338" s="48">
        <f t="shared" si="675"/>
        <v>0.10231611184880068</v>
      </c>
      <c r="L338" s="44">
        <f t="shared" si="662"/>
        <v>2.639438691686991</v>
      </c>
      <c r="M338" s="2">
        <f>(M334+M336)/2</f>
        <v>6.864432125760711E-2</v>
      </c>
      <c r="Q338" s="10">
        <f t="shared" ref="Q338:R339" si="676">(Q334+Q336)/2</f>
        <v>3368.8344202920498</v>
      </c>
      <c r="R338" s="48">
        <f t="shared" si="676"/>
        <v>7.4300654744179517E-2</v>
      </c>
      <c r="T338" s="10">
        <f t="shared" ref="T338:U339" si="677">(T334+T336)/2</f>
        <v>3470.7891604330634</v>
      </c>
      <c r="U338" s="48">
        <f t="shared" si="677"/>
        <v>4.628519763955817E-2</v>
      </c>
      <c r="W338" s="10">
        <f t="shared" ref="W338:X339" si="678">(W334+W336)/2</f>
        <v>3572.7439005740771</v>
      </c>
      <c r="X338" s="48">
        <f t="shared" si="678"/>
        <v>1.8269740534937004E-2</v>
      </c>
      <c r="Z338" s="10">
        <f t="shared" ref="Z338:AA339" si="679">(Z334+Z336)/2</f>
        <v>3674.6986407150907</v>
      </c>
      <c r="AA338" s="48">
        <f t="shared" si="679"/>
        <v>-9.7457165696843481E-3</v>
      </c>
      <c r="AC338" s="10">
        <f t="shared" ref="AC338:AD339" si="680">(AC334+AC336)/2</f>
        <v>3776.6533808561044</v>
      </c>
      <c r="AD338" s="48">
        <f t="shared" si="680"/>
        <v>-3.7761173674305579E-2</v>
      </c>
      <c r="AF338" s="10">
        <f t="shared" ref="AF338:AG339" si="681">(AF334+AF336)/2</f>
        <v>3878.6081209971176</v>
      </c>
      <c r="AG338" s="48">
        <f t="shared" si="681"/>
        <v>-6.5776630778926801E-2</v>
      </c>
      <c r="AI338" s="10"/>
      <c r="AJ338" s="48"/>
      <c r="AL338" s="10"/>
      <c r="AM338" s="48"/>
      <c r="AO338" s="10"/>
      <c r="AP338" s="48"/>
    </row>
    <row r="339" spans="1:42" x14ac:dyDescent="0.2">
      <c r="A339" s="1">
        <v>30</v>
      </c>
      <c r="B339" t="s">
        <v>161</v>
      </c>
      <c r="C339" t="s">
        <v>62</v>
      </c>
      <c r="D339" t="s">
        <v>9</v>
      </c>
      <c r="F339" s="5">
        <f>(F335+F337)/2</f>
        <v>0.95499999999999996</v>
      </c>
      <c r="H339"/>
      <c r="I339" s="33">
        <f t="shared" si="675"/>
        <v>3238.5293025244291</v>
      </c>
      <c r="J339" s="61">
        <f t="shared" si="675"/>
        <v>3630.7166060999998</v>
      </c>
      <c r="K339" s="48">
        <f>(K335+K337)/2</f>
        <v>0.10801925518412901</v>
      </c>
      <c r="L339" s="44">
        <f t="shared" si="662"/>
        <v>2.6165333229688676</v>
      </c>
      <c r="M339" s="42">
        <f>(M335+M337)/2</f>
        <v>4.7807520769131154E-2</v>
      </c>
      <c r="Q339" s="10">
        <f t="shared" si="676"/>
        <v>3309.5359534389459</v>
      </c>
      <c r="R339" s="48">
        <f>(R335+R337)/2</f>
        <v>8.84620551550169E-2</v>
      </c>
      <c r="T339" s="10">
        <f t="shared" si="677"/>
        <v>3380.5426043534635</v>
      </c>
      <c r="U339" s="48">
        <f>(U335+U337)/2</f>
        <v>6.8904855125904552E-2</v>
      </c>
      <c r="W339" s="10">
        <f t="shared" si="678"/>
        <v>3451.5492552679802</v>
      </c>
      <c r="X339" s="48">
        <f>(X335+X337)/2</f>
        <v>4.9347655096792425E-2</v>
      </c>
      <c r="Z339" s="10">
        <f t="shared" si="679"/>
        <v>3522.5559061824979</v>
      </c>
      <c r="AA339" s="48">
        <f>(AA335+AA337)/2</f>
        <v>2.979045506768007E-2</v>
      </c>
      <c r="AC339" s="10">
        <f t="shared" si="680"/>
        <v>3593.5625570970146</v>
      </c>
      <c r="AD339" s="48">
        <f>(AD335+AD337)/2</f>
        <v>1.0233255038567958E-2</v>
      </c>
      <c r="AF339" s="10">
        <f t="shared" si="681"/>
        <v>3664.5692080115314</v>
      </c>
      <c r="AG339" s="48">
        <f>(AG335+AG337)/2</f>
        <v>-9.3239449905441543E-3</v>
      </c>
      <c r="AI339" s="10"/>
      <c r="AJ339" s="48"/>
      <c r="AL339" s="10"/>
      <c r="AM339" s="48"/>
      <c r="AO339" s="10"/>
      <c r="AP339" s="48"/>
    </row>
    <row r="340" spans="1:42" x14ac:dyDescent="0.2">
      <c r="A340" s="1">
        <v>30</v>
      </c>
      <c r="B340" t="s">
        <v>161</v>
      </c>
      <c r="C340" t="s">
        <v>62</v>
      </c>
      <c r="D340" t="s">
        <v>63</v>
      </c>
      <c r="F340" s="5">
        <f>AVERAGE(F334:F337)</f>
        <v>0.88500000000000001</v>
      </c>
      <c r="H340"/>
      <c r="I340" s="33">
        <f t="shared" ref="I340:K340" si="682">AVERAGE(I334:I337)</f>
        <v>3252.7044913377326</v>
      </c>
      <c r="J340" s="61">
        <f t="shared" si="682"/>
        <v>3634.9741629710525</v>
      </c>
      <c r="K340" s="48">
        <f t="shared" si="682"/>
        <v>0.10516768351646485</v>
      </c>
      <c r="L340" s="44">
        <f t="shared" si="662"/>
        <v>2.6279860073279289</v>
      </c>
      <c r="M340" s="2">
        <f>AVERAGE(M334:M337)</f>
        <v>5.8225921013369139E-2</v>
      </c>
      <c r="Q340" s="10">
        <f t="shared" ref="Q340:R340" si="683">AVERAGE(Q334:Q337)</f>
        <v>3339.1851868654976</v>
      </c>
      <c r="R340" s="48">
        <f t="shared" si="683"/>
        <v>8.1381354949598209E-2</v>
      </c>
      <c r="T340" s="10">
        <f t="shared" ref="T340:U340" si="684">AVERAGE(T334:T337)</f>
        <v>3425.6658823932639</v>
      </c>
      <c r="U340" s="48">
        <f t="shared" si="684"/>
        <v>5.7595026382731354E-2</v>
      </c>
      <c r="W340" s="10">
        <f t="shared" ref="W340:X340" si="685">AVERAGE(W334:W337)</f>
        <v>3512.1465779210284</v>
      </c>
      <c r="X340" s="48">
        <f t="shared" si="685"/>
        <v>3.3808697815864722E-2</v>
      </c>
      <c r="Z340" s="10">
        <f t="shared" ref="Z340:AA340" si="686">AVERAGE(Z334:Z337)</f>
        <v>3598.6272734487943</v>
      </c>
      <c r="AA340" s="48">
        <f t="shared" si="686"/>
        <v>1.002236924899786E-2</v>
      </c>
      <c r="AC340" s="10">
        <f t="shared" ref="AC340:AD340" si="687">AVERAGE(AC334:AC337)</f>
        <v>3685.1079689765597</v>
      </c>
      <c r="AD340" s="48">
        <f t="shared" si="687"/>
        <v>-1.376395931786881E-2</v>
      </c>
      <c r="AF340" s="10">
        <f t="shared" ref="AF340:AG340" si="688">AVERAGE(AF334:AF337)</f>
        <v>3771.5886645043242</v>
      </c>
      <c r="AG340" s="48">
        <f t="shared" si="688"/>
        <v>-3.7550287884735474E-2</v>
      </c>
      <c r="AI340" s="10"/>
      <c r="AJ340" s="48"/>
      <c r="AL340" s="10"/>
      <c r="AM340" s="48"/>
      <c r="AO340" s="10"/>
      <c r="AP340" s="48"/>
    </row>
    <row r="342" spans="1:42" x14ac:dyDescent="0.2">
      <c r="A342" s="1">
        <v>31</v>
      </c>
      <c r="B342" t="s">
        <v>162</v>
      </c>
      <c r="C342" t="s">
        <v>5</v>
      </c>
      <c r="D342" t="s">
        <v>6</v>
      </c>
      <c r="E342" s="60">
        <v>22539.175431</v>
      </c>
      <c r="F342" s="5">
        <v>0.63</v>
      </c>
      <c r="G342">
        <v>-2.4497910270000001E-3</v>
      </c>
      <c r="H342" s="15">
        <v>3.296179344</v>
      </c>
      <c r="I342" s="33">
        <f t="shared" ref="I342:I345" si="689">-H342/G342</f>
        <v>1345.4940881371756</v>
      </c>
      <c r="J342" s="68">
        <v>1479.3938012105264</v>
      </c>
      <c r="K342" s="48">
        <f t="shared" ref="K342:K345" si="690">(J342-I342)/J342</f>
        <v>9.050985137546623E-2</v>
      </c>
      <c r="L342" s="44">
        <f>12*I342/$E$342</f>
        <v>0.71634958905547486</v>
      </c>
      <c r="M342" s="42">
        <f>-1/(G342*$E$342)</f>
        <v>1.8110604083670347E-2</v>
      </c>
      <c r="Q342" s="10">
        <f>(-0.1-$H342)/$G342</f>
        <v>1386.3138963974986</v>
      </c>
      <c r="R342" s="48">
        <f>($J342-Q342)/$J342</f>
        <v>6.2917598233049446E-2</v>
      </c>
      <c r="T342" s="10">
        <f>(-0.2-$H342)/$G342</f>
        <v>1427.1337046578219</v>
      </c>
      <c r="U342" s="48">
        <f>($J342-T342)/$J342</f>
        <v>3.5325345090632523E-2</v>
      </c>
      <c r="W342" s="10">
        <f>(-0.3-$H342)/$G342</f>
        <v>1467.9535129181447</v>
      </c>
      <c r="X342" s="48">
        <f>($J342-W342)/$J342</f>
        <v>7.7330919482159017E-3</v>
      </c>
      <c r="Z342" s="10">
        <f>(-0.4-$H342)/$G342</f>
        <v>1508.773321178468</v>
      </c>
      <c r="AA342" s="48">
        <f>($J342-Z342)/$J342</f>
        <v>-1.9859161194201027E-2</v>
      </c>
    </row>
    <row r="343" spans="1:42" x14ac:dyDescent="0.2">
      <c r="A343" s="1">
        <v>31</v>
      </c>
      <c r="B343" t="s">
        <v>162</v>
      </c>
      <c r="C343" t="s">
        <v>5</v>
      </c>
      <c r="D343" t="s">
        <v>9</v>
      </c>
      <c r="F343" s="5">
        <v>0.87</v>
      </c>
      <c r="G343">
        <v>-2.976372239E-3</v>
      </c>
      <c r="H343" s="15">
        <v>4.3242217749999998</v>
      </c>
      <c r="I343" s="33">
        <f t="shared" si="689"/>
        <v>1452.8497875161104</v>
      </c>
      <c r="J343" s="68">
        <v>1588.5294898000002</v>
      </c>
      <c r="K343" s="48">
        <f t="shared" si="690"/>
        <v>8.5412139437821971E-2</v>
      </c>
      <c r="L343" s="44">
        <f t="shared" ref="L343:L348" si="691">12*I343/$E$342</f>
        <v>0.77350644452656536</v>
      </c>
      <c r="M343" s="42">
        <f>-1/(G343*$E$342)</f>
        <v>1.4906467274614697E-2</v>
      </c>
      <c r="Q343" s="10">
        <f t="shared" ref="Q343:Q345" si="692">(-0.1-$H343)/$G343</f>
        <v>1486.4477356120103</v>
      </c>
      <c r="R343" s="48">
        <f t="shared" ref="R343:R345" si="693">($J343-Q343)/$J343</f>
        <v>6.4261793591784203E-2</v>
      </c>
      <c r="T343" s="10">
        <f t="shared" ref="T343:T345" si="694">(-0.2-$H343)/$G343</f>
        <v>1520.0456837079107</v>
      </c>
      <c r="U343" s="48">
        <f t="shared" ref="U343:U345" si="695">($J343-T343)/$J343</f>
        <v>4.3111447745746136E-2</v>
      </c>
      <c r="W343" s="10">
        <f t="shared" ref="W343:W345" si="696">(-0.3-$H343)/$G343</f>
        <v>1553.6436318038106</v>
      </c>
      <c r="X343" s="48">
        <f t="shared" ref="X343:X345" si="697">($J343-W343)/$J343</f>
        <v>2.1961101899708364E-2</v>
      </c>
      <c r="Z343" s="10">
        <f t="shared" ref="Z343:Z345" si="698">(-0.4-$H343)/$G343</f>
        <v>1587.241579899711</v>
      </c>
      <c r="AA343" s="48">
        <f t="shared" ref="AA343:AA345" si="699">($J343-Z343)/$J343</f>
        <v>8.1075605367030479E-4</v>
      </c>
    </row>
    <row r="344" spans="1:42" x14ac:dyDescent="0.2">
      <c r="A344" s="1">
        <v>31</v>
      </c>
      <c r="B344" t="s">
        <v>162</v>
      </c>
      <c r="C344" t="s">
        <v>8</v>
      </c>
      <c r="D344" t="s">
        <v>6</v>
      </c>
      <c r="F344" s="5">
        <v>0.67</v>
      </c>
      <c r="G344">
        <v>-2.4548894110000001E-3</v>
      </c>
      <c r="H344" s="15">
        <v>3.3837657559999998</v>
      </c>
      <c r="I344" s="33">
        <f t="shared" si="689"/>
        <v>1378.3780812438397</v>
      </c>
      <c r="J344" s="68">
        <v>1479.3938012105264</v>
      </c>
      <c r="K344" s="48">
        <f t="shared" si="690"/>
        <v>6.8281832656071503E-2</v>
      </c>
      <c r="L344" s="44">
        <f t="shared" si="691"/>
        <v>0.73385723561903249</v>
      </c>
      <c r="M344" s="42">
        <f>-1/(G344*$E$342)</f>
        <v>1.8072991467119565E-2</v>
      </c>
      <c r="Q344" s="10">
        <f t="shared" si="692"/>
        <v>1419.1131137678772</v>
      </c>
      <c r="R344" s="48">
        <f t="shared" si="693"/>
        <v>4.0746883888065515E-2</v>
      </c>
      <c r="T344" s="10">
        <f t="shared" si="694"/>
        <v>1459.8481462919144</v>
      </c>
      <c r="U344" s="48">
        <f t="shared" si="695"/>
        <v>1.3211935120059682E-2</v>
      </c>
      <c r="W344" s="10">
        <f t="shared" si="696"/>
        <v>1500.5831788159517</v>
      </c>
      <c r="X344" s="48">
        <f t="shared" si="697"/>
        <v>-1.4323013647946152E-2</v>
      </c>
      <c r="Z344" s="10">
        <f t="shared" si="698"/>
        <v>1541.3182113399891</v>
      </c>
      <c r="AA344" s="48">
        <f t="shared" si="699"/>
        <v>-4.1857962415952139E-2</v>
      </c>
    </row>
    <row r="345" spans="1:42" x14ac:dyDescent="0.2">
      <c r="A345" s="1">
        <v>31</v>
      </c>
      <c r="B345" t="s">
        <v>162</v>
      </c>
      <c r="C345" t="s">
        <v>8</v>
      </c>
      <c r="D345" t="s">
        <v>9</v>
      </c>
      <c r="F345" s="5">
        <v>0.87</v>
      </c>
      <c r="G345">
        <v>-2.976372239E-3</v>
      </c>
      <c r="H345" s="15">
        <v>4.3242217749999998</v>
      </c>
      <c r="I345" s="33">
        <f t="shared" si="689"/>
        <v>1452.8497875161104</v>
      </c>
      <c r="J345" s="68">
        <v>1588.5294898000002</v>
      </c>
      <c r="K345" s="48">
        <f t="shared" si="690"/>
        <v>8.5412139437821971E-2</v>
      </c>
      <c r="L345" s="44">
        <f t="shared" si="691"/>
        <v>0.77350644452656536</v>
      </c>
      <c r="M345" s="42">
        <f>-1/(G345*$E$342)</f>
        <v>1.4906467274614697E-2</v>
      </c>
      <c r="Q345" s="10">
        <f t="shared" si="692"/>
        <v>1486.4477356120103</v>
      </c>
      <c r="R345" s="48">
        <f t="shared" si="693"/>
        <v>6.4261793591784203E-2</v>
      </c>
      <c r="T345" s="10">
        <f t="shared" si="694"/>
        <v>1520.0456837079107</v>
      </c>
      <c r="U345" s="48">
        <f t="shared" si="695"/>
        <v>4.3111447745746136E-2</v>
      </c>
      <c r="W345" s="10">
        <f t="shared" si="696"/>
        <v>1553.6436318038106</v>
      </c>
      <c r="X345" s="48">
        <f t="shared" si="697"/>
        <v>2.1961101899708364E-2</v>
      </c>
      <c r="Z345" s="10">
        <f t="shared" si="698"/>
        <v>1587.241579899711</v>
      </c>
      <c r="AA345" s="48">
        <f t="shared" si="699"/>
        <v>8.1075605367030479E-4</v>
      </c>
    </row>
    <row r="346" spans="1:42" x14ac:dyDescent="0.2">
      <c r="A346" s="1">
        <v>31</v>
      </c>
      <c r="B346" t="s">
        <v>162</v>
      </c>
      <c r="C346" t="s">
        <v>62</v>
      </c>
      <c r="D346" t="s">
        <v>6</v>
      </c>
      <c r="F346" s="5">
        <f>(F342+F344)/2</f>
        <v>0.65</v>
      </c>
      <c r="H346"/>
      <c r="I346" s="33">
        <f t="shared" ref="I346:K347" si="700">(I342+I344)/2</f>
        <v>1361.9360846905076</v>
      </c>
      <c r="J346" s="61">
        <f t="shared" si="700"/>
        <v>1479.3938012105264</v>
      </c>
      <c r="K346" s="48">
        <f t="shared" si="700"/>
        <v>7.9395842015768867E-2</v>
      </c>
      <c r="L346" s="44">
        <f t="shared" si="691"/>
        <v>0.72510341233725384</v>
      </c>
      <c r="M346" s="2">
        <f>(M342+M344)/2</f>
        <v>1.8091797775394956E-2</v>
      </c>
      <c r="Q346" s="10">
        <f t="shared" ref="Q346:R347" si="701">(Q342+Q344)/2</f>
        <v>1402.7135050826878</v>
      </c>
      <c r="R346" s="48">
        <f t="shared" si="701"/>
        <v>5.1832241060557477E-2</v>
      </c>
      <c r="T346" s="10">
        <f t="shared" ref="T346:U347" si="702">(T342+T344)/2</f>
        <v>1443.4909254748682</v>
      </c>
      <c r="U346" s="48">
        <f t="shared" si="702"/>
        <v>2.4268640105346101E-2</v>
      </c>
      <c r="W346" s="10">
        <f t="shared" ref="W346:X347" si="703">(W342+W344)/2</f>
        <v>1484.2683458670481</v>
      </c>
      <c r="X346" s="48">
        <f t="shared" si="703"/>
        <v>-3.2949608498651253E-3</v>
      </c>
      <c r="Z346" s="10">
        <f t="shared" ref="Z346:AA347" si="704">(Z342+Z344)/2</f>
        <v>1525.0457662592285</v>
      </c>
      <c r="AA346" s="48">
        <f t="shared" si="704"/>
        <v>-3.0858561805076581E-2</v>
      </c>
    </row>
    <row r="347" spans="1:42" x14ac:dyDescent="0.2">
      <c r="A347" s="1">
        <v>31</v>
      </c>
      <c r="B347" t="s">
        <v>162</v>
      </c>
      <c r="C347" t="s">
        <v>62</v>
      </c>
      <c r="D347" t="s">
        <v>9</v>
      </c>
      <c r="F347" s="5">
        <f>(F343+F345)/2</f>
        <v>0.87</v>
      </c>
      <c r="H347"/>
      <c r="I347" s="33">
        <f t="shared" si="700"/>
        <v>1452.8497875161104</v>
      </c>
      <c r="J347" s="61">
        <f t="shared" si="700"/>
        <v>1588.5294898000002</v>
      </c>
      <c r="K347" s="48">
        <f>(K343+K345)/2</f>
        <v>8.5412139437821971E-2</v>
      </c>
      <c r="L347" s="44">
        <f t="shared" si="691"/>
        <v>0.77350644452656536</v>
      </c>
      <c r="M347" s="42">
        <f>(M343+M345)/2</f>
        <v>1.4906467274614697E-2</v>
      </c>
      <c r="Q347" s="10">
        <f t="shared" si="701"/>
        <v>1486.4477356120103</v>
      </c>
      <c r="R347" s="48">
        <f>(R343+R345)/2</f>
        <v>6.4261793591784203E-2</v>
      </c>
      <c r="T347" s="10">
        <f t="shared" si="702"/>
        <v>1520.0456837079107</v>
      </c>
      <c r="U347" s="48">
        <f>(U343+U345)/2</f>
        <v>4.3111447745746136E-2</v>
      </c>
      <c r="W347" s="10">
        <f t="shared" si="703"/>
        <v>1553.6436318038106</v>
      </c>
      <c r="X347" s="48">
        <f>(X343+X345)/2</f>
        <v>2.1961101899708364E-2</v>
      </c>
      <c r="Z347" s="10">
        <f t="shared" si="704"/>
        <v>1587.241579899711</v>
      </c>
      <c r="AA347" s="48">
        <f>(AA343+AA345)/2</f>
        <v>8.1075605367030479E-4</v>
      </c>
    </row>
    <row r="348" spans="1:42" x14ac:dyDescent="0.2">
      <c r="A348" s="1">
        <v>31</v>
      </c>
      <c r="B348" t="s">
        <v>162</v>
      </c>
      <c r="C348" t="s">
        <v>62</v>
      </c>
      <c r="D348" t="s">
        <v>63</v>
      </c>
      <c r="F348" s="5">
        <f>AVERAGE(F342:F345)</f>
        <v>0.76</v>
      </c>
      <c r="H348"/>
      <c r="I348" s="33">
        <f t="shared" ref="I348:K348" si="705">AVERAGE(I342:I345)</f>
        <v>1407.392936103309</v>
      </c>
      <c r="J348" s="61">
        <f t="shared" si="705"/>
        <v>1533.9616455052633</v>
      </c>
      <c r="K348" s="48">
        <f t="shared" si="705"/>
        <v>8.2403990726795412E-2</v>
      </c>
      <c r="L348" s="44">
        <f t="shared" si="691"/>
        <v>0.74930492843190954</v>
      </c>
      <c r="M348" s="2">
        <f>AVERAGE(M342:M345)</f>
        <v>1.6499132525004827E-2</v>
      </c>
      <c r="Q348" s="10">
        <f t="shared" ref="Q348:R348" si="706">AVERAGE(Q342:Q345)</f>
        <v>1444.5806203473492</v>
      </c>
      <c r="R348" s="48">
        <f t="shared" si="706"/>
        <v>5.8047017326170847E-2</v>
      </c>
      <c r="T348" s="10">
        <f t="shared" ref="T348:U348" si="707">AVERAGE(T342:T345)</f>
        <v>1481.7683045913896</v>
      </c>
      <c r="U348" s="48">
        <f t="shared" si="707"/>
        <v>3.3690043925546122E-2</v>
      </c>
      <c r="W348" s="10">
        <f t="shared" ref="W348:X348" si="708">AVERAGE(W342:W345)</f>
        <v>1518.9559888354293</v>
      </c>
      <c r="X348" s="48">
        <f t="shared" si="708"/>
        <v>9.3330705249216189E-3</v>
      </c>
      <c r="Z348" s="10">
        <f t="shared" ref="Z348:AA348" si="709">AVERAGE(Z342:Z345)</f>
        <v>1556.1436730794696</v>
      </c>
      <c r="AA348" s="48">
        <f t="shared" si="709"/>
        <v>-1.5023902875703139E-2</v>
      </c>
    </row>
    <row r="350" spans="1:42" x14ac:dyDescent="0.2">
      <c r="A350" s="1">
        <v>32</v>
      </c>
      <c r="B350" t="s">
        <v>163</v>
      </c>
      <c r="C350" t="s">
        <v>5</v>
      </c>
      <c r="D350" t="s">
        <v>6</v>
      </c>
      <c r="E350" s="60">
        <v>19725.602844000001</v>
      </c>
      <c r="F350" s="5">
        <v>0.39</v>
      </c>
      <c r="G350">
        <v>-1.621101665E-3</v>
      </c>
      <c r="H350" s="15">
        <v>5.387280735</v>
      </c>
      <c r="I350" s="33">
        <f t="shared" ref="I350:I353" si="710">-H350/G350</f>
        <v>3323.2220108786332</v>
      </c>
      <c r="J350" s="68">
        <v>3442.3742512105259</v>
      </c>
      <c r="K350" s="48">
        <f t="shared" ref="K350:K353" si="711">(J350-I350)/J350</f>
        <v>3.4613389375078053E-2</v>
      </c>
      <c r="L350" s="44">
        <f>12*I350/$E$350</f>
        <v>2.02167023466528</v>
      </c>
      <c r="M350" s="42">
        <f>-1/(G350*$E$350)</f>
        <v>3.1272274054869723E-2</v>
      </c>
      <c r="O350" s="1" t="s">
        <v>137</v>
      </c>
      <c r="Q350" s="10">
        <f>(-0.1-$H350)/$G350</f>
        <v>3384.9084566821416</v>
      </c>
      <c r="R350" s="48">
        <f>($J350-Q350)/$J350</f>
        <v>1.669365104859712E-2</v>
      </c>
      <c r="T350" s="10">
        <f>(-0.2-$H350)/$G350</f>
        <v>3446.5949024856504</v>
      </c>
      <c r="U350" s="48">
        <f>($J350-T350)/$J350</f>
        <v>-1.2260872778839488E-3</v>
      </c>
      <c r="W350" s="10">
        <f>(-0.3-$H350)/$G350</f>
        <v>3508.2813482891588</v>
      </c>
      <c r="X350" s="48">
        <f>($J350-W350)/$J350</f>
        <v>-1.9145825604364886E-2</v>
      </c>
      <c r="Z350" s="10">
        <f>(-0.4-$H350)/$G350</f>
        <v>3569.9677940926676</v>
      </c>
      <c r="AA350" s="48">
        <f>($J350-Z350)/$J350</f>
        <v>-3.7065563930845952E-2</v>
      </c>
    </row>
    <row r="351" spans="1:42" x14ac:dyDescent="0.2">
      <c r="A351" s="1">
        <v>32</v>
      </c>
      <c r="B351" t="s">
        <v>163</v>
      </c>
      <c r="C351" t="s">
        <v>5</v>
      </c>
      <c r="D351" t="s">
        <v>9</v>
      </c>
      <c r="F351" s="5">
        <v>0.64</v>
      </c>
      <c r="G351">
        <v>-1.8049876989999999E-3</v>
      </c>
      <c r="H351" s="15">
        <v>6.4726379510000003</v>
      </c>
      <c r="I351" s="33">
        <f t="shared" si="710"/>
        <v>3585.9734415841026</v>
      </c>
      <c r="J351" s="68">
        <v>3819.1237290000004</v>
      </c>
      <c r="K351" s="48">
        <f t="shared" si="711"/>
        <v>6.1048110498621071E-2</v>
      </c>
      <c r="L351" s="44">
        <f t="shared" ref="L351:L356" si="712">12*I351/$E$350</f>
        <v>2.1815141285833155</v>
      </c>
      <c r="M351" s="42">
        <f>-1/(G351*$E$350)</f>
        <v>2.8086360680891053E-2</v>
      </c>
      <c r="Q351" s="10">
        <f t="shared" ref="Q351:Q353" si="713">(-0.1-$H351)/$G351</f>
        <v>3641.3754811965619</v>
      </c>
      <c r="R351" s="48">
        <f t="shared" ref="R351:R353" si="714">($J351-Q351)/$J351</f>
        <v>4.6541631121749527E-2</v>
      </c>
      <c r="T351" s="10">
        <f t="shared" ref="T351:T353" si="715">(-0.2-$H351)/$G351</f>
        <v>3696.777520809022</v>
      </c>
      <c r="U351" s="48">
        <f t="shared" ref="U351:U353" si="716">($J351-T351)/$J351</f>
        <v>3.2035151744877748E-2</v>
      </c>
      <c r="W351" s="10">
        <f t="shared" ref="W351:W353" si="717">(-0.3-$H351)/$G351</f>
        <v>3752.1795604214808</v>
      </c>
      <c r="X351" s="48">
        <f t="shared" ref="X351:X353" si="718">($J351-W351)/$J351</f>
        <v>1.7528672368006322E-2</v>
      </c>
      <c r="Z351" s="10">
        <f t="shared" ref="Z351:Z353" si="719">(-0.4-$H351)/$G351</f>
        <v>3807.581600033941</v>
      </c>
      <c r="AA351" s="48">
        <f t="shared" ref="AA351:AA353" si="720">($J351-Z351)/$J351</f>
        <v>3.0221929911345398E-3</v>
      </c>
    </row>
    <row r="352" spans="1:42" x14ac:dyDescent="0.2">
      <c r="A352" s="1">
        <v>32</v>
      </c>
      <c r="B352" t="s">
        <v>163</v>
      </c>
      <c r="C352" t="s">
        <v>8</v>
      </c>
      <c r="D352" t="s">
        <v>6</v>
      </c>
      <c r="F352" s="5">
        <v>0.48</v>
      </c>
      <c r="G352">
        <v>-1.1800270109999999E-3</v>
      </c>
      <c r="H352" s="15">
        <v>3.8649454419999998</v>
      </c>
      <c r="I352" s="33">
        <f t="shared" si="710"/>
        <v>3275.3025193251278</v>
      </c>
      <c r="J352" s="68">
        <v>3442.3742512105259</v>
      </c>
      <c r="K352" s="48">
        <f t="shared" si="711"/>
        <v>4.8533866364659971E-2</v>
      </c>
      <c r="L352" s="44">
        <f t="shared" si="712"/>
        <v>1.9925185832207226</v>
      </c>
      <c r="M352" s="42">
        <f>-1/(G352*$E$350)</f>
        <v>4.296133483904261E-2</v>
      </c>
      <c r="Q352" s="10">
        <f t="shared" si="713"/>
        <v>3360.0463421934332</v>
      </c>
      <c r="R352" s="48">
        <f t="shared" si="714"/>
        <v>2.3916025106259644E-2</v>
      </c>
      <c r="T352" s="10">
        <f t="shared" si="715"/>
        <v>3444.7901650617387</v>
      </c>
      <c r="U352" s="48">
        <f t="shared" si="716"/>
        <v>-7.0181615214068283E-4</v>
      </c>
      <c r="W352" s="10">
        <f t="shared" si="717"/>
        <v>3529.5339879300441</v>
      </c>
      <c r="X352" s="48">
        <f t="shared" si="718"/>
        <v>-2.531965741054101E-2</v>
      </c>
      <c r="Z352" s="10">
        <f t="shared" si="719"/>
        <v>3614.2778107983499</v>
      </c>
      <c r="AA352" s="48">
        <f t="shared" si="720"/>
        <v>-4.9937498668941468E-2</v>
      </c>
    </row>
    <row r="353" spans="1:42" x14ac:dyDescent="0.2">
      <c r="A353" s="1">
        <v>32</v>
      </c>
      <c r="B353" t="s">
        <v>163</v>
      </c>
      <c r="C353" t="s">
        <v>8</v>
      </c>
      <c r="D353" t="s">
        <v>9</v>
      </c>
      <c r="F353" s="5">
        <v>0.68</v>
      </c>
      <c r="G353">
        <v>-1.790955522E-3</v>
      </c>
      <c r="H353" s="15">
        <v>6.4952973329999999</v>
      </c>
      <c r="I353" s="33">
        <f t="shared" si="710"/>
        <v>3626.7217433443329</v>
      </c>
      <c r="J353" s="68">
        <v>3819.1237290000004</v>
      </c>
      <c r="K353" s="48">
        <f t="shared" si="711"/>
        <v>5.0378568307355147E-2</v>
      </c>
      <c r="L353" s="44">
        <f t="shared" si="712"/>
        <v>2.2063032123436375</v>
      </c>
      <c r="M353" s="42">
        <f>-1/(G353*$E$350)</f>
        <v>2.8306417951727118E-2</v>
      </c>
      <c r="Q353" s="10">
        <f t="shared" si="713"/>
        <v>3682.5578591895369</v>
      </c>
      <c r="R353" s="48">
        <f t="shared" si="714"/>
        <v>3.5758430336642145E-2</v>
      </c>
      <c r="T353" s="10">
        <f t="shared" si="715"/>
        <v>3738.3939750347413</v>
      </c>
      <c r="U353" s="48">
        <f t="shared" si="716"/>
        <v>2.1138292365929019E-2</v>
      </c>
      <c r="W353" s="10">
        <f t="shared" si="717"/>
        <v>3794.2300908799452</v>
      </c>
      <c r="X353" s="48">
        <f t="shared" si="718"/>
        <v>6.5181543952160153E-3</v>
      </c>
      <c r="Z353" s="10">
        <f t="shared" si="719"/>
        <v>3850.0662067251496</v>
      </c>
      <c r="AA353" s="48">
        <f t="shared" si="720"/>
        <v>-8.1019835754971084E-3</v>
      </c>
      <c r="AE353"/>
      <c r="AG353"/>
      <c r="AH353"/>
      <c r="AJ353"/>
      <c r="AK353"/>
      <c r="AM353"/>
      <c r="AN353"/>
      <c r="AP353"/>
    </row>
    <row r="354" spans="1:42" x14ac:dyDescent="0.2">
      <c r="A354" s="1">
        <v>32</v>
      </c>
      <c r="B354" t="s">
        <v>163</v>
      </c>
      <c r="C354" t="s">
        <v>62</v>
      </c>
      <c r="D354" t="s">
        <v>6</v>
      </c>
      <c r="F354" s="5">
        <f>(F350+F352)/2</f>
        <v>0.435</v>
      </c>
      <c r="H354"/>
      <c r="I354" s="33">
        <f t="shared" ref="I354:K355" si="721">(I350+I352)/2</f>
        <v>3299.2622651018805</v>
      </c>
      <c r="J354" s="61">
        <f t="shared" si="721"/>
        <v>3442.3742512105259</v>
      </c>
      <c r="K354" s="48">
        <f t="shared" si="721"/>
        <v>4.1573627869869012E-2</v>
      </c>
      <c r="L354" s="44">
        <f t="shared" si="712"/>
        <v>2.0070944089430012</v>
      </c>
      <c r="M354" s="2">
        <f>(M350+M352)/2</f>
        <v>3.711680444695617E-2</v>
      </c>
      <c r="Q354" s="10">
        <f t="shared" ref="Q354:R355" si="722">(Q350+Q352)/2</f>
        <v>3372.4773994377874</v>
      </c>
      <c r="R354" s="48">
        <f t="shared" si="722"/>
        <v>2.0304838077428382E-2</v>
      </c>
      <c r="T354" s="10">
        <f t="shared" ref="T354:U355" si="723">(T350+T352)/2</f>
        <v>3445.6925337736948</v>
      </c>
      <c r="U354" s="48">
        <f t="shared" si="723"/>
        <v>-9.6395171501231585E-4</v>
      </c>
      <c r="W354" s="10">
        <f t="shared" ref="W354:X355" si="724">(W350+W352)/2</f>
        <v>3518.9076681096012</v>
      </c>
      <c r="X354" s="48">
        <f t="shared" si="724"/>
        <v>-2.2232741507452948E-2</v>
      </c>
      <c r="Z354" s="10">
        <f t="shared" ref="Z354:AA355" si="725">(Z350+Z352)/2</f>
        <v>3592.1228024455086</v>
      </c>
      <c r="AA354" s="48">
        <f t="shared" si="725"/>
        <v>-4.350153129989371E-2</v>
      </c>
      <c r="AE354"/>
      <c r="AG354"/>
      <c r="AH354"/>
      <c r="AJ354"/>
      <c r="AK354"/>
      <c r="AM354"/>
      <c r="AN354"/>
      <c r="AP354"/>
    </row>
    <row r="355" spans="1:42" x14ac:dyDescent="0.2">
      <c r="A355" s="1">
        <v>32</v>
      </c>
      <c r="B355" t="s">
        <v>163</v>
      </c>
      <c r="C355" t="s">
        <v>62</v>
      </c>
      <c r="D355" t="s">
        <v>9</v>
      </c>
      <c r="F355" s="5">
        <f>(F351+F353)/2</f>
        <v>0.66</v>
      </c>
      <c r="H355"/>
      <c r="I355" s="33">
        <f t="shared" si="721"/>
        <v>3606.347592464218</v>
      </c>
      <c r="J355" s="61">
        <f t="shared" si="721"/>
        <v>3819.1237290000004</v>
      </c>
      <c r="K355" s="48">
        <f>(K351+K353)/2</f>
        <v>5.5713339402988109E-2</v>
      </c>
      <c r="L355" s="44">
        <f t="shared" si="712"/>
        <v>2.1939086704634763</v>
      </c>
      <c r="M355" s="42">
        <f>(M351+M353)/2</f>
        <v>2.8196389316309085E-2</v>
      </c>
      <c r="Q355" s="10">
        <f t="shared" si="722"/>
        <v>3661.9666701930491</v>
      </c>
      <c r="R355" s="48">
        <f>(R351+R353)/2</f>
        <v>4.1150030729195833E-2</v>
      </c>
      <c r="T355" s="10">
        <f t="shared" si="723"/>
        <v>3717.5857479218816</v>
      </c>
      <c r="U355" s="48">
        <f>(U351+U353)/2</f>
        <v>2.6586722055403383E-2</v>
      </c>
      <c r="W355" s="10">
        <f t="shared" si="724"/>
        <v>3773.2048256507132</v>
      </c>
      <c r="X355" s="48">
        <f>(X351+X353)/2</f>
        <v>1.2023413381611168E-2</v>
      </c>
      <c r="Z355" s="10">
        <f t="shared" si="725"/>
        <v>3828.8239033795453</v>
      </c>
      <c r="AA355" s="48">
        <f>(AA351+AA353)/2</f>
        <v>-2.5398952921812843E-3</v>
      </c>
      <c r="AE355"/>
      <c r="AG355"/>
      <c r="AH355"/>
      <c r="AJ355"/>
      <c r="AK355"/>
      <c r="AM355"/>
      <c r="AN355"/>
      <c r="AP355"/>
    </row>
    <row r="356" spans="1:42" x14ac:dyDescent="0.2">
      <c r="A356" s="1">
        <v>32</v>
      </c>
      <c r="B356" t="s">
        <v>163</v>
      </c>
      <c r="C356" t="s">
        <v>62</v>
      </c>
      <c r="D356" t="s">
        <v>63</v>
      </c>
      <c r="F356" s="5">
        <f>AVERAGE(F350:F353)</f>
        <v>0.54749999999999999</v>
      </c>
      <c r="H356"/>
      <c r="I356" s="33">
        <f t="shared" ref="I356:K356" si="726">AVERAGE(I350:I353)</f>
        <v>3452.804928783049</v>
      </c>
      <c r="J356" s="61">
        <f t="shared" si="726"/>
        <v>3630.7489901052631</v>
      </c>
      <c r="K356" s="48">
        <f t="shared" si="726"/>
        <v>4.8643483636428564E-2</v>
      </c>
      <c r="L356" s="44">
        <f t="shared" si="712"/>
        <v>2.1005015397032389</v>
      </c>
      <c r="M356" s="2">
        <f>AVERAGE(M350:M353)</f>
        <v>3.2656596881632624E-2</v>
      </c>
      <c r="Q356" s="10">
        <f t="shared" ref="Q356:R356" si="727">AVERAGE(Q350:Q353)</f>
        <v>3517.2220348154183</v>
      </c>
      <c r="R356" s="48">
        <f t="shared" si="727"/>
        <v>3.0727434403312111E-2</v>
      </c>
      <c r="T356" s="10">
        <f t="shared" ref="T356:U356" si="728">AVERAGE(T350:T353)</f>
        <v>3581.6391408477884</v>
      </c>
      <c r="U356" s="48">
        <f t="shared" si="728"/>
        <v>1.2811385170195533E-2</v>
      </c>
      <c r="W356" s="10">
        <f t="shared" ref="W356:X356" si="729">AVERAGE(W350:W353)</f>
        <v>3646.0562468801572</v>
      </c>
      <c r="X356" s="48">
        <f t="shared" si="729"/>
        <v>-5.1046640629208899E-3</v>
      </c>
      <c r="Z356" s="10">
        <f t="shared" ref="Z356:AA356" si="730">AVERAGE(Z350:Z353)</f>
        <v>3710.4733529125269</v>
      </c>
      <c r="AA356" s="48">
        <f t="shared" si="730"/>
        <v>-2.3020713296037498E-2</v>
      </c>
      <c r="AE356"/>
      <c r="AG356"/>
      <c r="AH356"/>
      <c r="AJ356"/>
      <c r="AK356"/>
      <c r="AM356"/>
      <c r="AN356"/>
      <c r="AP356"/>
    </row>
    <row r="358" spans="1:42" x14ac:dyDescent="0.2">
      <c r="A358" s="1">
        <v>33</v>
      </c>
      <c r="B358" t="s">
        <v>164</v>
      </c>
      <c r="D358" t="s">
        <v>6</v>
      </c>
      <c r="E358" s="60">
        <v>23014.392685999999</v>
      </c>
      <c r="F358" s="70" t="s">
        <v>10</v>
      </c>
      <c r="G358" t="s">
        <v>136</v>
      </c>
      <c r="H358" s="2"/>
      <c r="I358" s="34"/>
      <c r="J358" s="68">
        <v>125.82045636842108</v>
      </c>
      <c r="K358" s="48"/>
      <c r="Q358" s="10"/>
      <c r="R358" s="48"/>
      <c r="T358" s="10"/>
      <c r="U358" s="48"/>
      <c r="W358" s="10"/>
      <c r="X358" s="48"/>
      <c r="Z358" s="10"/>
      <c r="AA358" s="48"/>
      <c r="AC358" s="10"/>
      <c r="AD358" s="48"/>
      <c r="AE358"/>
      <c r="AG358"/>
      <c r="AH358"/>
      <c r="AJ358"/>
      <c r="AK358"/>
      <c r="AM358"/>
      <c r="AN358"/>
      <c r="AP358"/>
    </row>
    <row r="359" spans="1:42" x14ac:dyDescent="0.2">
      <c r="A359" s="1">
        <v>33</v>
      </c>
      <c r="B359" t="s">
        <v>164</v>
      </c>
      <c r="D359" t="s">
        <v>9</v>
      </c>
      <c r="F359" s="70" t="s">
        <v>10</v>
      </c>
      <c r="G359" t="s">
        <v>136</v>
      </c>
      <c r="H359" s="2"/>
      <c r="I359" s="34"/>
      <c r="J359" s="68">
        <v>200.03336159999998</v>
      </c>
      <c r="K359" s="48"/>
      <c r="Q359" s="10"/>
      <c r="R359" s="48"/>
      <c r="T359" s="10"/>
      <c r="U359" s="48"/>
      <c r="W359" s="10"/>
      <c r="X359" s="48"/>
      <c r="Z359" s="10"/>
      <c r="AA359" s="48"/>
      <c r="AC359" s="10"/>
      <c r="AD359" s="48"/>
      <c r="AE359"/>
      <c r="AG359"/>
      <c r="AH359"/>
      <c r="AJ359"/>
      <c r="AK359"/>
      <c r="AM359"/>
      <c r="AN359"/>
      <c r="AP359"/>
    </row>
    <row r="361" spans="1:42" x14ac:dyDescent="0.2">
      <c r="A361" s="1">
        <v>34</v>
      </c>
      <c r="B361" t="s">
        <v>165</v>
      </c>
      <c r="C361" t="s">
        <v>5</v>
      </c>
      <c r="D361" t="s">
        <v>6</v>
      </c>
      <c r="E361" s="60">
        <v>12068.813684000001</v>
      </c>
      <c r="F361" s="62">
        <v>0.2</v>
      </c>
      <c r="G361">
        <v>-6.0881028049999996E-4</v>
      </c>
      <c r="H361" s="15">
        <v>1.190412496</v>
      </c>
      <c r="I361" s="33">
        <f t="shared" ref="I361:I364" si="731">-H361/G361</f>
        <v>1955.3094521044311</v>
      </c>
      <c r="J361" s="61">
        <v>2004.0095249473686</v>
      </c>
      <c r="K361" s="48">
        <f t="shared" ref="K361:K364" si="732">(J361-I361)/J361</f>
        <v>2.4301318050979088E-2</v>
      </c>
      <c r="L361" s="44">
        <f>12*I361/$E$361</f>
        <v>1.944160713688019</v>
      </c>
      <c r="M361" s="42">
        <f>-1/(G361*$E$361)</f>
        <v>0.13609853168689767</v>
      </c>
      <c r="Q361" s="10">
        <f>(-0.1-$H361)/$G361</f>
        <v>2119.5642342639453</v>
      </c>
      <c r="R361" s="48">
        <f>($J361-Q361)/$J361</f>
        <v>-5.7661756532625015E-2</v>
      </c>
      <c r="T361" s="10"/>
      <c r="U361" s="48"/>
      <c r="W361" s="10"/>
      <c r="X361" s="48"/>
      <c r="Z361" s="10"/>
      <c r="AA361" s="48"/>
      <c r="AC361" s="10"/>
      <c r="AD361" s="48"/>
      <c r="AE361"/>
      <c r="AG361"/>
      <c r="AH361"/>
      <c r="AJ361"/>
      <c r="AK361"/>
      <c r="AM361"/>
      <c r="AN361"/>
      <c r="AP361"/>
    </row>
    <row r="362" spans="1:42" x14ac:dyDescent="0.2">
      <c r="A362" s="1">
        <v>34</v>
      </c>
      <c r="B362" t="s">
        <v>165</v>
      </c>
      <c r="C362" t="s">
        <v>5</v>
      </c>
      <c r="D362" t="s">
        <v>9</v>
      </c>
      <c r="F362" s="62">
        <v>0.32</v>
      </c>
      <c r="G362">
        <v>-1.048258272E-3</v>
      </c>
      <c r="H362" s="15">
        <v>2.6113236500000001</v>
      </c>
      <c r="I362" s="33">
        <f t="shared" si="731"/>
        <v>2491.1071247907121</v>
      </c>
      <c r="J362" s="61">
        <v>2511.9798443</v>
      </c>
      <c r="K362" s="48">
        <f t="shared" si="732"/>
        <v>8.3092702979487391E-3</v>
      </c>
      <c r="L362" s="44">
        <f t="shared" ref="L362:L367" si="733">12*I362/$E$361</f>
        <v>2.4769033875399864</v>
      </c>
      <c r="M362" s="42">
        <f>-1/(G362*$E$361)</f>
        <v>7.9043674126082444E-2</v>
      </c>
      <c r="Q362" s="10">
        <f t="shared" ref="Q362:Q364" si="734">(-0.1-$H362)/$G362</f>
        <v>2586.5034623833621</v>
      </c>
      <c r="R362" s="48">
        <f t="shared" ref="R362:R364" si="735">($J362-Q362)/$J362</f>
        <v>-2.9667283458689249E-2</v>
      </c>
      <c r="T362" s="10"/>
      <c r="U362" s="48"/>
      <c r="W362" s="10"/>
      <c r="X362" s="48"/>
      <c r="Z362" s="10"/>
      <c r="AA362" s="48"/>
      <c r="AC362" s="10"/>
      <c r="AD362" s="48"/>
      <c r="AE362"/>
      <c r="AG362"/>
      <c r="AH362"/>
      <c r="AJ362"/>
      <c r="AK362"/>
      <c r="AM362"/>
      <c r="AN362"/>
      <c r="AP362"/>
    </row>
    <row r="363" spans="1:42" x14ac:dyDescent="0.2">
      <c r="A363" s="1">
        <v>34</v>
      </c>
      <c r="B363" t="s">
        <v>165</v>
      </c>
      <c r="C363" t="s">
        <v>8</v>
      </c>
      <c r="D363" t="s">
        <v>6</v>
      </c>
      <c r="F363" s="62">
        <v>0.16</v>
      </c>
      <c r="G363">
        <v>-6.1233805900000001E-4</v>
      </c>
      <c r="H363" s="15">
        <v>1.2209751449999999</v>
      </c>
      <c r="I363" s="33">
        <f t="shared" si="731"/>
        <v>1993.9559971071469</v>
      </c>
      <c r="J363" s="61">
        <v>2004.0095249473686</v>
      </c>
      <c r="K363" s="48">
        <f t="shared" si="732"/>
        <v>5.0167066149477213E-3</v>
      </c>
      <c r="L363" s="44">
        <f t="shared" si="733"/>
        <v>1.982586904710208</v>
      </c>
      <c r="M363" s="42">
        <f>-1/(G363*$E$361)</f>
        <v>0.13531444605493367</v>
      </c>
      <c r="Q363" s="10">
        <f t="shared" si="734"/>
        <v>2157.2644809262133</v>
      </c>
      <c r="R363" s="48">
        <f t="shared" si="735"/>
        <v>-7.6474165452317208E-2</v>
      </c>
      <c r="T363" s="10"/>
      <c r="U363" s="48"/>
      <c r="W363" s="10"/>
      <c r="X363" s="48"/>
      <c r="Z363" s="10"/>
      <c r="AA363" s="48"/>
      <c r="AC363" s="10"/>
      <c r="AD363" s="48"/>
      <c r="AE363"/>
      <c r="AG363"/>
      <c r="AH363"/>
      <c r="AJ363"/>
      <c r="AK363"/>
      <c r="AM363"/>
      <c r="AN363"/>
      <c r="AP363"/>
    </row>
    <row r="364" spans="1:42" x14ac:dyDescent="0.2">
      <c r="A364" s="1">
        <v>34</v>
      </c>
      <c r="B364" t="s">
        <v>165</v>
      </c>
      <c r="C364" t="s">
        <v>8</v>
      </c>
      <c r="D364" t="s">
        <v>9</v>
      </c>
      <c r="F364" s="62">
        <v>0.31</v>
      </c>
      <c r="G364">
        <v>-1.0659038329999999E-3</v>
      </c>
      <c r="H364" s="15">
        <v>2.6475822440000001</v>
      </c>
      <c r="I364" s="33">
        <f t="shared" si="731"/>
        <v>2483.8847202081506</v>
      </c>
      <c r="J364" s="61">
        <v>2511.9798443</v>
      </c>
      <c r="K364" s="48">
        <f t="shared" si="732"/>
        <v>1.1184454427690074E-2</v>
      </c>
      <c r="L364" s="44">
        <f t="shared" si="733"/>
        <v>2.4697221634975906</v>
      </c>
      <c r="M364" s="42">
        <f>-1/(G364*$E$361)</f>
        <v>7.7735141470251484E-2</v>
      </c>
      <c r="Q364" s="10">
        <f t="shared" si="734"/>
        <v>2577.7018141185354</v>
      </c>
      <c r="R364" s="48">
        <f t="shared" si="735"/>
        <v>-2.616341447470881E-2</v>
      </c>
      <c r="T364" s="10"/>
      <c r="U364" s="48"/>
      <c r="W364" s="10"/>
      <c r="X364" s="48"/>
      <c r="Z364" s="10"/>
      <c r="AA364" s="48"/>
      <c r="AC364" s="10"/>
      <c r="AD364" s="48"/>
      <c r="AE364"/>
      <c r="AG364"/>
      <c r="AH364"/>
      <c r="AJ364"/>
      <c r="AK364"/>
      <c r="AM364"/>
      <c r="AN364"/>
      <c r="AP364"/>
    </row>
    <row r="365" spans="1:42" x14ac:dyDescent="0.2">
      <c r="A365" s="1">
        <v>34</v>
      </c>
      <c r="B365" t="s">
        <v>165</v>
      </c>
      <c r="C365" t="s">
        <v>62</v>
      </c>
      <c r="D365" t="s">
        <v>6</v>
      </c>
      <c r="F365" s="62">
        <f>(F361+F363)/2</f>
        <v>0.18</v>
      </c>
      <c r="H365"/>
      <c r="I365" s="33">
        <f t="shared" ref="I365:K366" si="736">(I361+I363)/2</f>
        <v>1974.632724605789</v>
      </c>
      <c r="J365" s="61">
        <f t="shared" si="736"/>
        <v>2004.0095249473686</v>
      </c>
      <c r="K365" s="48">
        <f t="shared" si="736"/>
        <v>1.4659012332963404E-2</v>
      </c>
      <c r="L365" s="44">
        <f t="shared" si="733"/>
        <v>1.9633738091991135</v>
      </c>
      <c r="M365" s="2">
        <f>(M361+M363)/2</f>
        <v>0.13570648887091569</v>
      </c>
      <c r="Q365" s="10">
        <f t="shared" ref="Q365:R366" si="737">(Q361+Q363)/2</f>
        <v>2138.4143575950793</v>
      </c>
      <c r="R365" s="48">
        <f t="shared" si="737"/>
        <v>-6.7067960992471115E-2</v>
      </c>
      <c r="T365" s="10"/>
      <c r="U365" s="48"/>
      <c r="W365" s="10"/>
      <c r="X365" s="48"/>
      <c r="Z365" s="10"/>
      <c r="AA365" s="48"/>
      <c r="AC365" s="10"/>
      <c r="AD365" s="48"/>
      <c r="AE365"/>
      <c r="AG365"/>
      <c r="AH365"/>
      <c r="AJ365"/>
      <c r="AK365"/>
      <c r="AM365"/>
      <c r="AN365"/>
      <c r="AP365"/>
    </row>
    <row r="366" spans="1:42" x14ac:dyDescent="0.2">
      <c r="A366" s="1">
        <v>34</v>
      </c>
      <c r="B366" t="s">
        <v>165</v>
      </c>
      <c r="C366" t="s">
        <v>62</v>
      </c>
      <c r="D366" t="s">
        <v>9</v>
      </c>
      <c r="F366" s="62">
        <f>(F362+F364)/2</f>
        <v>0.315</v>
      </c>
      <c r="H366"/>
      <c r="I366" s="33">
        <f t="shared" si="736"/>
        <v>2487.4959224994313</v>
      </c>
      <c r="J366" s="61">
        <f t="shared" si="736"/>
        <v>2511.9798443</v>
      </c>
      <c r="K366" s="48">
        <f>(K362+K364)/2</f>
        <v>9.7468623628194067E-3</v>
      </c>
      <c r="L366" s="44">
        <f t="shared" si="733"/>
        <v>2.4733127755187887</v>
      </c>
      <c r="M366" s="42">
        <f>(M362+M364)/2</f>
        <v>7.8389407798166971E-2</v>
      </c>
      <c r="Q366" s="10">
        <f t="shared" si="737"/>
        <v>2582.102638250949</v>
      </c>
      <c r="R366" s="48">
        <f>(R362+R364)/2</f>
        <v>-2.7915348966699029E-2</v>
      </c>
      <c r="T366" s="10"/>
      <c r="U366" s="48"/>
      <c r="W366" s="10"/>
      <c r="X366" s="48"/>
      <c r="Z366" s="10"/>
      <c r="AA366" s="48"/>
      <c r="AC366" s="10"/>
      <c r="AD366" s="48"/>
      <c r="AE366"/>
      <c r="AG366"/>
      <c r="AH366"/>
      <c r="AJ366"/>
      <c r="AK366"/>
      <c r="AM366"/>
      <c r="AN366"/>
      <c r="AP366"/>
    </row>
    <row r="367" spans="1:42" x14ac:dyDescent="0.2">
      <c r="A367" s="1">
        <v>34</v>
      </c>
      <c r="B367" t="s">
        <v>165</v>
      </c>
      <c r="C367" t="s">
        <v>62</v>
      </c>
      <c r="D367" t="s">
        <v>63</v>
      </c>
      <c r="F367" s="62">
        <f>AVERAGE(F361:F364)</f>
        <v>0.2475</v>
      </c>
      <c r="H367"/>
      <c r="I367" s="33">
        <f t="shared" ref="I367:K367" si="738">AVERAGE(I361:I364)</f>
        <v>2231.0643235526104</v>
      </c>
      <c r="J367" s="61">
        <f t="shared" si="738"/>
        <v>2257.9946846236844</v>
      </c>
      <c r="K367" s="48">
        <f t="shared" si="738"/>
        <v>1.2202937347891405E-2</v>
      </c>
      <c r="L367" s="44">
        <f t="shared" si="733"/>
        <v>2.2183432923589512</v>
      </c>
      <c r="M367" s="2">
        <f>AVERAGE(M361:M364)</f>
        <v>0.10704794833454132</v>
      </c>
      <c r="Q367" s="10">
        <f t="shared" ref="Q367:R367" si="739">AVERAGE(Q361:Q364)</f>
        <v>2360.2584979230141</v>
      </c>
      <c r="R367" s="48">
        <f t="shared" si="739"/>
        <v>-4.7491654979585074E-2</v>
      </c>
      <c r="T367" s="10"/>
      <c r="U367" s="48"/>
      <c r="W367" s="10"/>
      <c r="X367" s="48"/>
      <c r="Z367" s="10"/>
      <c r="AA367" s="48"/>
      <c r="AC367" s="10"/>
      <c r="AD367" s="48"/>
      <c r="AE367"/>
      <c r="AG367"/>
      <c r="AH367"/>
      <c r="AJ367"/>
      <c r="AK367"/>
      <c r="AM367"/>
      <c r="AN367"/>
      <c r="AP367"/>
    </row>
    <row r="368" spans="1:42" x14ac:dyDescent="0.2">
      <c r="H368"/>
      <c r="I368" s="33"/>
      <c r="K368" s="48"/>
      <c r="M368" s="2"/>
      <c r="Q368" s="10"/>
      <c r="R368" s="48"/>
      <c r="T368" s="10"/>
      <c r="U368" s="48"/>
      <c r="W368" s="10"/>
      <c r="X368" s="48"/>
      <c r="Z368" s="10"/>
      <c r="AA368" s="48"/>
      <c r="AC368" s="10"/>
      <c r="AD368" s="48"/>
      <c r="AE368"/>
      <c r="AG368"/>
      <c r="AH368"/>
      <c r="AJ368"/>
      <c r="AK368"/>
      <c r="AM368"/>
      <c r="AN368"/>
      <c r="AP368"/>
    </row>
    <row r="369" spans="1:42" x14ac:dyDescent="0.2">
      <c r="A369" s="1">
        <v>34</v>
      </c>
      <c r="B369" t="s">
        <v>166</v>
      </c>
      <c r="C369" t="s">
        <v>5</v>
      </c>
      <c r="D369" t="s">
        <v>6</v>
      </c>
      <c r="E369" s="60">
        <v>12068.813684000001</v>
      </c>
      <c r="F369" s="5">
        <v>0.54</v>
      </c>
      <c r="G369">
        <v>-5.7937407329999998E-4</v>
      </c>
      <c r="H369">
        <v>0.78436939130000005</v>
      </c>
      <c r="I369" s="33">
        <f t="shared" ref="I369:I372" si="740">-H369/G369</f>
        <v>1353.8220425232137</v>
      </c>
      <c r="J369" s="61">
        <v>2012.5789054117649</v>
      </c>
      <c r="K369" s="48">
        <f t="shared" ref="K369:K372" si="741">(J369-I369)/J369</f>
        <v>0.32731976923596567</v>
      </c>
      <c r="L369" s="44">
        <f>12*I369/$E$369</f>
        <v>1.3461028511705511</v>
      </c>
      <c r="M369" s="42">
        <f>-1/(G369*$E$369)</f>
        <v>0.14301327772572647</v>
      </c>
      <c r="Q369" s="10">
        <f>(-0.1-$H369)/$G369</f>
        <v>1526.4221028442075</v>
      </c>
      <c r="R369" s="48">
        <f>($J369-Q369)/$J369</f>
        <v>0.24155912658147027</v>
      </c>
      <c r="T369" s="10">
        <f>(-0.2-$H369)/$G369</f>
        <v>1699.0221631652016</v>
      </c>
      <c r="U369" s="48">
        <f>($J369-T369)/$J369</f>
        <v>0.15579848392697476</v>
      </c>
      <c r="W369" s="10">
        <f>(-0.3-$H369)/$G369</f>
        <v>1871.6222234861957</v>
      </c>
      <c r="X369" s="48">
        <f>($J369-W369)/$J369</f>
        <v>7.0037841272479251E-2</v>
      </c>
      <c r="Z369" s="10">
        <f>(-0.4-$H369)/$G369</f>
        <v>2044.2222838071898</v>
      </c>
      <c r="AA369" s="48">
        <f>($J369-Z369)/$J369</f>
        <v>-1.5722801382016257E-2</v>
      </c>
      <c r="AC369" s="10">
        <f>(-0.5-$H369)/$G369</f>
        <v>2216.8223441281834</v>
      </c>
      <c r="AD369" s="48">
        <f>($J369-AC369)/$J369</f>
        <v>-0.10148344403651154</v>
      </c>
      <c r="AF369" s="10">
        <f>(-0.6-$H369)/$G369</f>
        <v>2389.4224044491775</v>
      </c>
      <c r="AG369" s="48">
        <f>($J369-AF369)/$J369</f>
        <v>-0.18724408669100703</v>
      </c>
      <c r="AI369" s="10">
        <f>(-0.7-$H369)/$G369</f>
        <v>2562.0224647701716</v>
      </c>
      <c r="AJ369" s="48">
        <f>($J369-AI369)/$J369</f>
        <v>-0.27300472934550257</v>
      </c>
      <c r="AL369" s="10">
        <f>(-0.8-$H369)/$G369</f>
        <v>2734.6225250911657</v>
      </c>
      <c r="AM369" s="48">
        <f>($J369-AL369)/$J369</f>
        <v>-0.35876537199999808</v>
      </c>
      <c r="AO369" s="10">
        <f>(-0.9-$H369)/$G369</f>
        <v>2907.2225854121598</v>
      </c>
      <c r="AP369" s="48">
        <f>($J369-AO369)/$J369</f>
        <v>-0.4445260146544936</v>
      </c>
    </row>
    <row r="370" spans="1:42" x14ac:dyDescent="0.2">
      <c r="A370" s="1">
        <v>34</v>
      </c>
      <c r="B370" t="s">
        <v>166</v>
      </c>
      <c r="C370" t="s">
        <v>5</v>
      </c>
      <c r="D370" t="s">
        <v>9</v>
      </c>
      <c r="F370" s="5">
        <v>0.62</v>
      </c>
      <c r="G370">
        <v>-5.6788492389999996E-4</v>
      </c>
      <c r="H370">
        <v>0.688423801</v>
      </c>
      <c r="I370" s="33">
        <f t="shared" si="740"/>
        <v>1212.2593364025033</v>
      </c>
      <c r="J370" s="61">
        <v>2657.1823576249999</v>
      </c>
      <c r="K370" s="48">
        <f t="shared" si="741"/>
        <v>0.5437801500812216</v>
      </c>
      <c r="L370" s="44">
        <f t="shared" ref="L370:L372" si="742">12*I370/$E$369</f>
        <v>1.2053473040283649</v>
      </c>
      <c r="M370" s="42">
        <f>-1/(G370*$E$369)</f>
        <v>0.14590664721807084</v>
      </c>
      <c r="Q370" s="10">
        <f t="shared" ref="Q370:Q372" si="743">(-0.1-$H370)/$G370</f>
        <v>1388.3513504557045</v>
      </c>
      <c r="R370" s="48">
        <f t="shared" ref="R370:R372" si="744">($J370-Q370)/$J370</f>
        <v>0.47750994715446687</v>
      </c>
      <c r="T370" s="10">
        <f t="shared" ref="T370:T372" si="745">(-0.2-$H370)/$G370</f>
        <v>1564.4433645089061</v>
      </c>
      <c r="U370" s="48">
        <f t="shared" ref="U370:U372" si="746">($J370-T370)/$J370</f>
        <v>0.41123974422771203</v>
      </c>
      <c r="W370" s="10">
        <f t="shared" ref="W370:W372" si="747">(-0.3-$H370)/$G370</f>
        <v>1740.5353785621073</v>
      </c>
      <c r="X370" s="48">
        <f t="shared" ref="X370:X372" si="748">($J370-W370)/$J370</f>
        <v>0.34496954130095731</v>
      </c>
      <c r="Z370" s="10">
        <f t="shared" ref="Z370:Z372" si="749">(-0.4-$H370)/$G370</f>
        <v>1916.627392615309</v>
      </c>
      <c r="AA370" s="48">
        <f t="shared" ref="AA370:AA372" si="750">($J370-Z370)/$J370</f>
        <v>0.27869933837420247</v>
      </c>
      <c r="AC370" s="10">
        <f t="shared" ref="AC370:AC372" si="751">(-0.5-$H370)/$G370</f>
        <v>2092.7194066685101</v>
      </c>
      <c r="AD370" s="48">
        <f t="shared" ref="AD370:AD372" si="752">($J370-AC370)/$J370</f>
        <v>0.21242913544744779</v>
      </c>
      <c r="AF370" s="10">
        <f t="shared" ref="AF370:AF372" si="753">(-0.6-$H370)/$G370</f>
        <v>2268.8114207217118</v>
      </c>
      <c r="AG370" s="48">
        <f t="shared" ref="AG370:AG372" si="754">($J370-AF370)/$J370</f>
        <v>0.14615893252069292</v>
      </c>
      <c r="AI370" s="10">
        <f>(-0.7-$H370)/$G370</f>
        <v>2444.903434774913</v>
      </c>
      <c r="AJ370" s="48">
        <f t="shared" ref="AJ370:AJ372" si="755">($J370-AI370)/$J370</f>
        <v>7.9888729593938251E-2</v>
      </c>
      <c r="AL370" s="10">
        <f>(-0.8-$H370)/$G370</f>
        <v>2620.9954488281146</v>
      </c>
      <c r="AM370" s="48">
        <f t="shared" ref="AM370:AM372" si="756">($J370-AL370)/$J370</f>
        <v>1.3618526667183389E-2</v>
      </c>
      <c r="AO370" s="10">
        <f>(-0.9-$H370)/$G370</f>
        <v>2797.0874628813158</v>
      </c>
      <c r="AP370" s="48">
        <f t="shared" ref="AP370:AP372" si="757">($J370-AO370)/$J370</f>
        <v>-5.2651676259571296E-2</v>
      </c>
    </row>
    <row r="371" spans="1:42" x14ac:dyDescent="0.2">
      <c r="A371" s="1">
        <v>34</v>
      </c>
      <c r="B371" t="s">
        <v>166</v>
      </c>
      <c r="C371" t="s">
        <v>8</v>
      </c>
      <c r="D371" t="s">
        <v>6</v>
      </c>
      <c r="F371" s="5">
        <v>0.38</v>
      </c>
      <c r="G371">
        <v>-5.770379091E-4</v>
      </c>
      <c r="H371">
        <v>0.76854214700000001</v>
      </c>
      <c r="I371" s="33">
        <f t="shared" si="740"/>
        <v>1331.8746218921513</v>
      </c>
      <c r="J371" s="61">
        <v>2012.5789054117649</v>
      </c>
      <c r="K371" s="48">
        <f t="shared" si="741"/>
        <v>0.33822489229576047</v>
      </c>
      <c r="L371" s="44">
        <f t="shared" si="742"/>
        <v>1.3242805698371416</v>
      </c>
      <c r="M371" s="42">
        <f>-1/(G371*$E$369)</f>
        <v>0.14359227348021442</v>
      </c>
      <c r="Q371" s="10">
        <f t="shared" si="743"/>
        <v>1505.1734614016193</v>
      </c>
      <c r="R371" s="48">
        <f t="shared" si="744"/>
        <v>0.2521170437818599</v>
      </c>
      <c r="T371" s="10">
        <f t="shared" si="745"/>
        <v>1678.4723009110876</v>
      </c>
      <c r="U371" s="48">
        <f t="shared" si="746"/>
        <v>0.16600919526795924</v>
      </c>
      <c r="W371" s="10">
        <f t="shared" si="747"/>
        <v>1851.7711404205559</v>
      </c>
      <c r="X371" s="48">
        <f t="shared" si="748"/>
        <v>7.9901346754058564E-2</v>
      </c>
      <c r="Z371" s="10">
        <f t="shared" si="749"/>
        <v>2025.0699799300241</v>
      </c>
      <c r="AA371" s="48">
        <f t="shared" si="750"/>
        <v>-6.2065017598421021E-3</v>
      </c>
      <c r="AC371" s="10">
        <f t="shared" si="751"/>
        <v>2198.3688194394922</v>
      </c>
      <c r="AD371" s="48">
        <f t="shared" si="752"/>
        <v>-9.2314350273742657E-2</v>
      </c>
      <c r="AF371" s="10">
        <f t="shared" si="753"/>
        <v>2371.6676589489603</v>
      </c>
      <c r="AG371" s="48">
        <f t="shared" si="754"/>
        <v>-0.1784221987876432</v>
      </c>
      <c r="AI371" s="10">
        <f>(-0.7-$H371)/$G371</f>
        <v>2544.9664984584283</v>
      </c>
      <c r="AJ371" s="48">
        <f t="shared" si="755"/>
        <v>-0.26453004730154378</v>
      </c>
      <c r="AL371" s="10">
        <f>(-0.8-$H371)/$G371</f>
        <v>2718.2653379678968</v>
      </c>
      <c r="AM371" s="48">
        <f t="shared" si="756"/>
        <v>-0.35063789581544458</v>
      </c>
      <c r="AO371" s="10">
        <f>(-0.9-$H371)/$G371</f>
        <v>2891.5641774773653</v>
      </c>
      <c r="AP371" s="48">
        <f t="shared" si="757"/>
        <v>-0.43674574432934532</v>
      </c>
    </row>
    <row r="372" spans="1:42" x14ac:dyDescent="0.2">
      <c r="A372" s="1">
        <v>34</v>
      </c>
      <c r="B372" t="s">
        <v>166</v>
      </c>
      <c r="C372" t="s">
        <v>8</v>
      </c>
      <c r="D372" t="s">
        <v>9</v>
      </c>
      <c r="F372" s="5">
        <v>0.56999999999999995</v>
      </c>
      <c r="G372">
        <v>-5.6013865689999995E-4</v>
      </c>
      <c r="H372">
        <v>0.63089468179999997</v>
      </c>
      <c r="I372" s="33">
        <f t="shared" si="740"/>
        <v>1126.3187677343824</v>
      </c>
      <c r="J372" s="61">
        <v>2657.1823576249999</v>
      </c>
      <c r="K372" s="48">
        <f t="shared" si="741"/>
        <v>0.57612289404890882</v>
      </c>
      <c r="L372" s="44">
        <f t="shared" si="742"/>
        <v>1.1198967493160439</v>
      </c>
      <c r="M372" s="42">
        <f>-1/(G372*$E$369)</f>
        <v>0.14792441876892412</v>
      </c>
      <c r="Q372" s="10">
        <f t="shared" si="743"/>
        <v>1304.8459926779963</v>
      </c>
      <c r="R372" s="48">
        <f t="shared" si="744"/>
        <v>0.5089362275292717</v>
      </c>
      <c r="T372" s="10">
        <f t="shared" si="745"/>
        <v>1483.3732176216101</v>
      </c>
      <c r="U372" s="48">
        <f t="shared" si="746"/>
        <v>0.44174956100963464</v>
      </c>
      <c r="W372" s="10">
        <f t="shared" si="747"/>
        <v>1661.9004425652236</v>
      </c>
      <c r="X372" s="48">
        <f t="shared" si="748"/>
        <v>0.37456289448999774</v>
      </c>
      <c r="Z372" s="10">
        <f t="shared" si="749"/>
        <v>1840.4276675088377</v>
      </c>
      <c r="AA372" s="48">
        <f t="shared" si="750"/>
        <v>0.30737622797036063</v>
      </c>
      <c r="AC372" s="10">
        <f t="shared" si="751"/>
        <v>2018.9548924524515</v>
      </c>
      <c r="AD372" s="48">
        <f t="shared" si="752"/>
        <v>0.24018956145072354</v>
      </c>
      <c r="AF372" s="10">
        <f t="shared" si="753"/>
        <v>2197.482117396065</v>
      </c>
      <c r="AG372" s="48">
        <f t="shared" si="754"/>
        <v>0.17300289493108664</v>
      </c>
      <c r="AI372" s="10">
        <f>(-0.7-$H372)/$G372</f>
        <v>2376.0093423396788</v>
      </c>
      <c r="AJ372" s="48">
        <f t="shared" si="755"/>
        <v>0.10581622841144957</v>
      </c>
      <c r="AL372" s="10">
        <f>(-0.8-$H372)/$G372</f>
        <v>2554.5365672832927</v>
      </c>
      <c r="AM372" s="48">
        <f t="shared" si="756"/>
        <v>3.8629561891812506E-2</v>
      </c>
      <c r="AO372" s="10">
        <f>(-0.9-$H372)/$G372</f>
        <v>2733.0637922269066</v>
      </c>
      <c r="AP372" s="48">
        <f t="shared" si="757"/>
        <v>-2.8557104627824566E-2</v>
      </c>
    </row>
    <row r="373" spans="1:42" x14ac:dyDescent="0.2">
      <c r="A373" s="1">
        <v>34</v>
      </c>
      <c r="B373" t="s">
        <v>166</v>
      </c>
      <c r="C373" t="s">
        <v>62</v>
      </c>
      <c r="D373" t="s">
        <v>6</v>
      </c>
      <c r="F373" s="5">
        <f>(F369+F371)/2</f>
        <v>0.46</v>
      </c>
      <c r="H373"/>
      <c r="I373" s="33">
        <f t="shared" ref="I373:K374" si="758">(I369+I371)/2</f>
        <v>1342.8483322076825</v>
      </c>
      <c r="J373" s="61">
        <f t="shared" si="758"/>
        <v>2012.5789054117649</v>
      </c>
      <c r="K373" s="48">
        <f t="shared" si="758"/>
        <v>0.3327723307658631</v>
      </c>
      <c r="L373" s="44">
        <f t="shared" ref="L373:L375" si="759">12*I373/$E$361</f>
        <v>1.3351917105038464</v>
      </c>
      <c r="M373" s="2">
        <f>(M369+M371)/2</f>
        <v>0.14330277560297044</v>
      </c>
      <c r="Q373" s="10">
        <f t="shared" ref="Q373:R374" si="760">(Q369+Q371)/2</f>
        <v>1515.7977821229133</v>
      </c>
      <c r="R373" s="48">
        <f t="shared" si="760"/>
        <v>0.24683808518166508</v>
      </c>
      <c r="T373" s="10">
        <f t="shared" ref="T373:U374" si="761">(T369+T371)/2</f>
        <v>1688.7472320381446</v>
      </c>
      <c r="U373" s="48">
        <f t="shared" si="761"/>
        <v>0.16090383959746701</v>
      </c>
      <c r="W373" s="10">
        <f t="shared" ref="W373:X374" si="762">(W369+W371)/2</f>
        <v>1861.6966819533759</v>
      </c>
      <c r="X373" s="48">
        <f t="shared" si="762"/>
        <v>7.4969594013268914E-2</v>
      </c>
      <c r="Z373" s="10">
        <f t="shared" ref="Z373:AA374" si="763">(Z369+Z371)/2</f>
        <v>2034.646131868607</v>
      </c>
      <c r="AA373" s="48">
        <f t="shared" si="763"/>
        <v>-1.096465157092918E-2</v>
      </c>
      <c r="AC373" s="10">
        <f t="shared" ref="AC373:AD374" si="764">(AC369+AC371)/2</f>
        <v>2207.5955817838376</v>
      </c>
      <c r="AD373" s="48">
        <f t="shared" si="764"/>
        <v>-9.6898897155127089E-2</v>
      </c>
      <c r="AF373" s="10">
        <f t="shared" ref="AF373:AG374" si="765">(AF369+AF371)/2</f>
        <v>2380.5450316990691</v>
      </c>
      <c r="AG373" s="48">
        <f t="shared" si="765"/>
        <v>-0.18283314273932511</v>
      </c>
      <c r="AI373" s="10">
        <f t="shared" ref="AI373:AJ374" si="766">(AI369+AI371)/2</f>
        <v>2553.4944816142997</v>
      </c>
      <c r="AJ373" s="48">
        <f t="shared" si="766"/>
        <v>-0.2687673883235232</v>
      </c>
      <c r="AL373" s="10">
        <f t="shared" ref="AL373:AM374" si="767">(AL369+AL371)/2</f>
        <v>2726.4439315295313</v>
      </c>
      <c r="AM373" s="48">
        <f t="shared" si="767"/>
        <v>-0.35470163390772136</v>
      </c>
      <c r="AO373" s="10">
        <f t="shared" ref="AO373:AP374" si="768">(AO369+AO371)/2</f>
        <v>2899.3933814447628</v>
      </c>
      <c r="AP373" s="48">
        <f t="shared" si="768"/>
        <v>-0.44063587949191946</v>
      </c>
    </row>
    <row r="374" spans="1:42" x14ac:dyDescent="0.2">
      <c r="A374" s="1">
        <v>34</v>
      </c>
      <c r="B374" t="s">
        <v>166</v>
      </c>
      <c r="C374" t="s">
        <v>62</v>
      </c>
      <c r="D374" t="s">
        <v>9</v>
      </c>
      <c r="F374" s="5">
        <f>(F370+F372)/2</f>
        <v>0.59499999999999997</v>
      </c>
      <c r="H374"/>
      <c r="I374" s="33">
        <f t="shared" si="758"/>
        <v>1169.2890520684427</v>
      </c>
      <c r="J374" s="61">
        <f t="shared" si="758"/>
        <v>2657.1823576249999</v>
      </c>
      <c r="K374" s="48">
        <f>(K370+K372)/2</f>
        <v>0.55995152206506527</v>
      </c>
      <c r="L374" s="44">
        <f t="shared" si="759"/>
        <v>1.1626220266722043</v>
      </c>
      <c r="M374" s="42">
        <f>(M370+M372)/2</f>
        <v>0.14691553299349747</v>
      </c>
      <c r="Q374" s="10">
        <f t="shared" si="760"/>
        <v>1346.5986715668505</v>
      </c>
      <c r="R374" s="48">
        <f>(R370+R372)/2</f>
        <v>0.49322308734186926</v>
      </c>
      <c r="T374" s="10">
        <f t="shared" si="761"/>
        <v>1523.9082910652583</v>
      </c>
      <c r="U374" s="48">
        <f>(U370+U372)/2</f>
        <v>0.42649465261867336</v>
      </c>
      <c r="W374" s="10">
        <f t="shared" si="762"/>
        <v>1701.2179105636656</v>
      </c>
      <c r="X374" s="48">
        <f>(X370+X372)/2</f>
        <v>0.35976621789547752</v>
      </c>
      <c r="Z374" s="10">
        <f t="shared" si="763"/>
        <v>1878.5275300620733</v>
      </c>
      <c r="AA374" s="48">
        <f>(AA370+AA372)/2</f>
        <v>0.29303778317228157</v>
      </c>
      <c r="AC374" s="10">
        <f t="shared" si="764"/>
        <v>2055.8371495604806</v>
      </c>
      <c r="AD374" s="48">
        <f>(AD370+AD372)/2</f>
        <v>0.22630934844908568</v>
      </c>
      <c r="AF374" s="10">
        <f t="shared" si="765"/>
        <v>2233.1467690588884</v>
      </c>
      <c r="AG374" s="48">
        <f>(AG370+AG372)/2</f>
        <v>0.15958091372588978</v>
      </c>
      <c r="AI374" s="10">
        <f t="shared" si="766"/>
        <v>2410.4563885572961</v>
      </c>
      <c r="AJ374" s="48">
        <f>(AJ370+AJ372)/2</f>
        <v>9.2852479002693916E-2</v>
      </c>
      <c r="AL374" s="10">
        <f t="shared" si="767"/>
        <v>2587.7660080557034</v>
      </c>
      <c r="AM374" s="48">
        <f>(AM370+AM372)/2</f>
        <v>2.6124044279497948E-2</v>
      </c>
      <c r="AO374" s="10">
        <f t="shared" si="768"/>
        <v>2765.0756275541112</v>
      </c>
      <c r="AP374" s="48">
        <f>(AP370+AP372)/2</f>
        <v>-4.060439044369793E-2</v>
      </c>
    </row>
    <row r="375" spans="1:42" x14ac:dyDescent="0.2">
      <c r="A375" s="1">
        <v>34</v>
      </c>
      <c r="B375" t="s">
        <v>166</v>
      </c>
      <c r="C375" t="s">
        <v>62</v>
      </c>
      <c r="D375" t="s">
        <v>63</v>
      </c>
      <c r="F375" s="5">
        <f>AVERAGE(F369:F372)</f>
        <v>0.52749999999999997</v>
      </c>
      <c r="H375"/>
      <c r="I375" s="33">
        <f t="shared" ref="I375:K375" si="769">AVERAGE(I369:I372)</f>
        <v>1256.0686921380627</v>
      </c>
      <c r="J375" s="61">
        <f t="shared" si="769"/>
        <v>2334.8806315183824</v>
      </c>
      <c r="K375" s="48">
        <f t="shared" si="769"/>
        <v>0.44636192641546413</v>
      </c>
      <c r="L375" s="44">
        <f t="shared" si="759"/>
        <v>1.2489068685880254</v>
      </c>
      <c r="M375" s="2">
        <f>AVERAGE(M369:M372)</f>
        <v>0.14510915429823396</v>
      </c>
      <c r="Q375" s="10">
        <f t="shared" ref="Q375:R375" si="770">AVERAGE(Q369:Q372)</f>
        <v>1431.1982268448819</v>
      </c>
      <c r="R375" s="48">
        <f t="shared" si="770"/>
        <v>0.37003058626176716</v>
      </c>
      <c r="T375" s="10">
        <f t="shared" ref="T375:U375" si="771">AVERAGE(T369:T372)</f>
        <v>1606.3277615517013</v>
      </c>
      <c r="U375" s="48">
        <f t="shared" si="771"/>
        <v>0.29369924610807019</v>
      </c>
      <c r="W375" s="10">
        <f t="shared" ref="W375:X375" si="772">AVERAGE(W369:W372)</f>
        <v>1781.4572962585207</v>
      </c>
      <c r="X375" s="48">
        <f t="shared" si="772"/>
        <v>0.21736790595437322</v>
      </c>
      <c r="Z375" s="10">
        <f t="shared" ref="Z375:AA375" si="773">AVERAGE(Z369:Z372)</f>
        <v>1956.5868309653401</v>
      </c>
      <c r="AA375" s="48">
        <f t="shared" si="773"/>
        <v>0.14103656580067619</v>
      </c>
      <c r="AC375" s="10">
        <f t="shared" ref="AC375:AD375" si="774">AVERAGE(AC369:AC372)</f>
        <v>2131.7163656721596</v>
      </c>
      <c r="AD375" s="48">
        <f t="shared" si="774"/>
        <v>6.4705225646979281E-2</v>
      </c>
      <c r="AF375" s="10">
        <f t="shared" ref="AF375:AG375" si="775">AVERAGE(AF369:AF372)</f>
        <v>2306.8459003789785</v>
      </c>
      <c r="AG375" s="48">
        <f t="shared" si="775"/>
        <v>-1.1626114506717668E-2</v>
      </c>
      <c r="AI375" s="10">
        <f t="shared" ref="AI375:AJ375" si="776">AVERAGE(AI369:AI372)</f>
        <v>2481.9754350857979</v>
      </c>
      <c r="AJ375" s="48">
        <f t="shared" si="776"/>
        <v>-8.795745466041463E-2</v>
      </c>
      <c r="AL375" s="10">
        <f t="shared" ref="AL375:AM375" si="777">AVERAGE(AL369:AL372)</f>
        <v>2657.1049697926173</v>
      </c>
      <c r="AM375" s="48">
        <f t="shared" si="777"/>
        <v>-0.16428879481411168</v>
      </c>
      <c r="AO375" s="10">
        <f t="shared" ref="AO375:AP375" si="778">AVERAGE(AO369:AO372)</f>
        <v>2832.2345044994368</v>
      </c>
      <c r="AP375" s="48">
        <f t="shared" si="778"/>
        <v>-0.24062013496780871</v>
      </c>
    </row>
    <row r="377" spans="1:42" x14ac:dyDescent="0.2">
      <c r="A377" s="1">
        <v>35</v>
      </c>
      <c r="B377" t="s">
        <v>167</v>
      </c>
      <c r="C377" t="s">
        <v>5</v>
      </c>
      <c r="D377" t="s">
        <v>6</v>
      </c>
      <c r="E377" s="60">
        <v>21208.262211000001</v>
      </c>
      <c r="F377" s="62">
        <v>0.06</v>
      </c>
      <c r="G377" s="2"/>
      <c r="H377" s="2"/>
      <c r="I377" s="34"/>
      <c r="J377" s="68">
        <v>275.70438373684209</v>
      </c>
      <c r="K377" s="48"/>
      <c r="Q377" s="10"/>
      <c r="R377" s="48"/>
      <c r="T377" s="10"/>
      <c r="U377" s="48"/>
      <c r="W377" s="10"/>
      <c r="X377" s="48"/>
      <c r="Z377" s="10"/>
      <c r="AA377" s="48"/>
      <c r="AC377" s="10"/>
      <c r="AD377" s="48"/>
    </row>
    <row r="378" spans="1:42" x14ac:dyDescent="0.2">
      <c r="A378" s="1">
        <v>35</v>
      </c>
      <c r="B378" t="s">
        <v>167</v>
      </c>
      <c r="C378" t="s">
        <v>5</v>
      </c>
      <c r="D378" t="s">
        <v>9</v>
      </c>
      <c r="F378" s="5">
        <v>0.54</v>
      </c>
      <c r="G378">
        <v>-1.7915942819999999E-2</v>
      </c>
      <c r="H378" s="15">
        <v>6.266076183</v>
      </c>
      <c r="I378" s="33">
        <f t="shared" ref="I378:I380" si="779">-H378/G378</f>
        <v>349.74861473687156</v>
      </c>
      <c r="J378" s="68">
        <v>360.90069320000003</v>
      </c>
      <c r="K378" s="48">
        <f t="shared" ref="K378:K380" si="780">(J378-I378)/J378</f>
        <v>3.0900684518631105E-2</v>
      </c>
      <c r="L378" s="44">
        <f>12*I378/$E$377</f>
        <v>0.1978937894621855</v>
      </c>
      <c r="M378" s="42">
        <f>-1/(G378*$E$377)</f>
        <v>2.6318143348766864E-3</v>
      </c>
      <c r="Q378" s="10">
        <f t="shared" ref="Q378:Q380" si="781">(-0.1-$H378)/$G378</f>
        <v>355.33023558734487</v>
      </c>
      <c r="R378" s="48">
        <f t="shared" ref="R378:R380" si="782">($J378-Q378)/$J378</f>
        <v>1.5434876456632865E-2</v>
      </c>
      <c r="T378" s="10">
        <f t="shared" ref="T378:T380" si="783">(-0.2-$H378)/$G378</f>
        <v>360.91185643781824</v>
      </c>
      <c r="U378" s="48">
        <f t="shared" ref="U378:U380" si="784">($J378-T378)/$J378</f>
        <v>-3.0931605365532116E-5</v>
      </c>
      <c r="W378" s="10"/>
      <c r="X378" s="48"/>
      <c r="Z378" s="10"/>
      <c r="AA378" s="48"/>
      <c r="AC378" s="10"/>
      <c r="AD378" s="48"/>
    </row>
    <row r="379" spans="1:42" x14ac:dyDescent="0.2">
      <c r="A379" s="1">
        <v>35</v>
      </c>
      <c r="B379" t="s">
        <v>167</v>
      </c>
      <c r="C379" t="s">
        <v>8</v>
      </c>
      <c r="D379" t="s">
        <v>6</v>
      </c>
      <c r="F379" s="62">
        <v>0.11</v>
      </c>
      <c r="I379" s="33"/>
      <c r="J379" s="68">
        <v>275.70438373684209</v>
      </c>
      <c r="K379" s="48"/>
      <c r="Q379" s="10"/>
      <c r="R379" s="48"/>
      <c r="T379" s="10"/>
      <c r="U379" s="48"/>
      <c r="W379" s="10"/>
      <c r="X379" s="48"/>
      <c r="Z379" s="10"/>
      <c r="AA379" s="48"/>
      <c r="AC379" s="10"/>
      <c r="AD379" s="48"/>
    </row>
    <row r="380" spans="1:42" x14ac:dyDescent="0.2">
      <c r="A380" s="1">
        <v>35</v>
      </c>
      <c r="B380" t="s">
        <v>167</v>
      </c>
      <c r="C380" t="s">
        <v>8</v>
      </c>
      <c r="D380" t="s">
        <v>9</v>
      </c>
      <c r="F380" s="5">
        <v>0.57999999999999996</v>
      </c>
      <c r="G380">
        <v>-1.933580688E-2</v>
      </c>
      <c r="H380" s="15">
        <v>6.7787227049999998</v>
      </c>
      <c r="I380" s="33">
        <f t="shared" si="779"/>
        <v>350.57873442103801</v>
      </c>
      <c r="J380" s="68">
        <v>360.90069320000003</v>
      </c>
      <c r="K380" s="48">
        <f t="shared" si="780"/>
        <v>2.8600551269215537E-2</v>
      </c>
      <c r="L380" s="44">
        <f t="shared" ref="L380:L381" si="785">12*I380/$E$377</f>
        <v>0.19836348547550764</v>
      </c>
      <c r="M380" s="42">
        <f>-1/(G380*$E$377)</f>
        <v>2.438555340831323E-3</v>
      </c>
      <c r="Q380" s="10">
        <f t="shared" si="781"/>
        <v>355.75048652947652</v>
      </c>
      <c r="R380" s="48">
        <f t="shared" si="782"/>
        <v>1.4270426096603341E-2</v>
      </c>
      <c r="T380" s="10">
        <f t="shared" si="783"/>
        <v>360.92223863791509</v>
      </c>
      <c r="U380" s="48">
        <f t="shared" si="784"/>
        <v>-5.969907600901077E-5</v>
      </c>
      <c r="W380" s="10"/>
      <c r="X380" s="48"/>
      <c r="Z380" s="10"/>
      <c r="AA380" s="48"/>
      <c r="AC380" s="10"/>
      <c r="AD380" s="48"/>
    </row>
    <row r="381" spans="1:42" x14ac:dyDescent="0.2">
      <c r="A381" s="1">
        <v>35</v>
      </c>
      <c r="B381" t="s">
        <v>167</v>
      </c>
      <c r="C381" t="s">
        <v>62</v>
      </c>
      <c r="D381" t="s">
        <v>9</v>
      </c>
      <c r="F381" s="5">
        <f>(F378+F380)/2</f>
        <v>0.56000000000000005</v>
      </c>
      <c r="H381"/>
      <c r="I381" s="33">
        <f>(I378+I380)/2</f>
        <v>350.16367457895478</v>
      </c>
      <c r="J381" s="61">
        <f>(J378+J380)/2</f>
        <v>360.90069320000003</v>
      </c>
      <c r="K381" s="48">
        <f>(K378+K380)/2</f>
        <v>2.9750617893923321E-2</v>
      </c>
      <c r="L381" s="44">
        <f t="shared" si="785"/>
        <v>0.19812863746884657</v>
      </c>
      <c r="M381" s="2">
        <f>(M378+M380)/2</f>
        <v>2.5351848378540047E-3</v>
      </c>
      <c r="Q381" s="10">
        <f>(Q378+Q380)/2</f>
        <v>355.54036105841067</v>
      </c>
      <c r="R381" s="48">
        <f>(R378+R380)/2</f>
        <v>1.4852651276618103E-2</v>
      </c>
      <c r="T381" s="10">
        <f>(T378+T380)/2</f>
        <v>360.91704753786667</v>
      </c>
      <c r="U381" s="48">
        <f>(U378+U380)/2</f>
        <v>-4.531534068727144E-5</v>
      </c>
      <c r="W381" s="10"/>
      <c r="X381" s="48"/>
      <c r="Z381" s="10"/>
      <c r="AA381" s="48"/>
      <c r="AC381" s="10"/>
      <c r="AD381" s="48"/>
    </row>
    <row r="383" spans="1:42" x14ac:dyDescent="0.2">
      <c r="A383" s="1">
        <v>36</v>
      </c>
      <c r="B383" t="s">
        <v>168</v>
      </c>
      <c r="D383" t="s">
        <v>6</v>
      </c>
      <c r="E383" s="60">
        <v>18873.20968</v>
      </c>
      <c r="F383" s="5" t="s">
        <v>10</v>
      </c>
      <c r="G383" s="2" t="s">
        <v>169</v>
      </c>
      <c r="H383" s="5"/>
      <c r="I383" s="34"/>
      <c r="J383" s="68">
        <v>1242.4323051578947</v>
      </c>
      <c r="K383" s="48"/>
      <c r="Q383" s="10"/>
      <c r="R383" s="48"/>
      <c r="T383" s="10"/>
      <c r="U383" s="48"/>
      <c r="W383" s="10"/>
      <c r="X383" s="48"/>
      <c r="Z383" s="10"/>
      <c r="AA383" s="48"/>
      <c r="AC383" s="10"/>
      <c r="AD383" s="48"/>
    </row>
    <row r="384" spans="1:42" x14ac:dyDescent="0.2">
      <c r="A384" s="1">
        <v>36</v>
      </c>
      <c r="B384" t="s">
        <v>168</v>
      </c>
      <c r="D384" t="s">
        <v>9</v>
      </c>
      <c r="F384" s="70" t="s">
        <v>10</v>
      </c>
      <c r="G384" s="2" t="s">
        <v>169</v>
      </c>
      <c r="H384" s="5"/>
      <c r="I384" s="34"/>
      <c r="J384" s="68">
        <v>1246.8287187000001</v>
      </c>
      <c r="K384" s="48"/>
      <c r="Q384" s="10"/>
      <c r="R384" s="48"/>
      <c r="T384" s="10"/>
      <c r="U384" s="48"/>
      <c r="W384" s="10"/>
      <c r="X384" s="48"/>
      <c r="Z384" s="10"/>
      <c r="AA384" s="48"/>
      <c r="AC384" s="10"/>
      <c r="AD384" s="48"/>
    </row>
    <row r="386" spans="1:42" x14ac:dyDescent="0.2">
      <c r="A386" s="1">
        <v>37</v>
      </c>
      <c r="B386" t="s">
        <v>170</v>
      </c>
      <c r="C386" t="s">
        <v>5</v>
      </c>
      <c r="D386" t="s">
        <v>6</v>
      </c>
      <c r="E386" s="60">
        <v>37528.020911</v>
      </c>
      <c r="F386" s="62">
        <v>0.01</v>
      </c>
      <c r="G386" s="2"/>
      <c r="H386" s="2"/>
      <c r="I386" s="34"/>
      <c r="J386" s="68">
        <v>2.4991564736842111</v>
      </c>
      <c r="K386" s="48"/>
      <c r="AB386"/>
      <c r="AD386"/>
      <c r="AE386"/>
      <c r="AG386"/>
      <c r="AH386"/>
      <c r="AJ386"/>
      <c r="AK386"/>
      <c r="AM386"/>
      <c r="AN386"/>
      <c r="AP386"/>
    </row>
    <row r="387" spans="1:42" x14ac:dyDescent="0.2">
      <c r="A387" s="1">
        <v>37</v>
      </c>
      <c r="B387" t="s">
        <v>170</v>
      </c>
      <c r="C387" t="s">
        <v>5</v>
      </c>
      <c r="D387" t="s">
        <v>9</v>
      </c>
      <c r="F387" s="62">
        <v>0.09</v>
      </c>
      <c r="G387" s="2"/>
      <c r="H387" s="2"/>
      <c r="I387" s="34"/>
      <c r="J387" s="68">
        <v>3.0402239</v>
      </c>
      <c r="K387" s="50"/>
      <c r="AB387"/>
      <c r="AD387"/>
      <c r="AE387"/>
      <c r="AG387"/>
      <c r="AH387"/>
      <c r="AJ387"/>
      <c r="AK387"/>
      <c r="AM387"/>
      <c r="AN387"/>
      <c r="AP387"/>
    </row>
    <row r="388" spans="1:42" x14ac:dyDescent="0.2">
      <c r="A388" s="1">
        <v>37</v>
      </c>
      <c r="B388" t="s">
        <v>170</v>
      </c>
      <c r="C388" t="s">
        <v>8</v>
      </c>
      <c r="D388" t="s">
        <v>6</v>
      </c>
      <c r="F388" s="62">
        <v>0.03</v>
      </c>
      <c r="I388" s="33"/>
      <c r="J388" s="68">
        <v>2.4991564736842111</v>
      </c>
      <c r="K388" s="48"/>
      <c r="AB388"/>
      <c r="AD388"/>
      <c r="AE388"/>
      <c r="AG388"/>
      <c r="AH388"/>
      <c r="AJ388"/>
      <c r="AK388"/>
      <c r="AM388"/>
      <c r="AN388"/>
      <c r="AP388"/>
    </row>
    <row r="389" spans="1:42" x14ac:dyDescent="0.2">
      <c r="A389" s="1">
        <v>37</v>
      </c>
      <c r="B389" t="s">
        <v>170</v>
      </c>
      <c r="C389" t="s">
        <v>8</v>
      </c>
      <c r="D389" t="s">
        <v>9</v>
      </c>
      <c r="F389" s="62">
        <v>0.09</v>
      </c>
      <c r="I389" s="33"/>
      <c r="J389" s="68">
        <v>3.0402239</v>
      </c>
      <c r="K389" s="48"/>
      <c r="AB389"/>
      <c r="AD389"/>
      <c r="AE389"/>
      <c r="AG389"/>
      <c r="AH389"/>
      <c r="AJ389"/>
      <c r="AK389"/>
      <c r="AM389"/>
      <c r="AN389"/>
      <c r="AP389"/>
    </row>
    <row r="391" spans="1:42" x14ac:dyDescent="0.2">
      <c r="A391" s="1">
        <v>38</v>
      </c>
      <c r="B391" t="s">
        <v>171</v>
      </c>
      <c r="C391" t="s">
        <v>5</v>
      </c>
      <c r="D391" t="s">
        <v>6</v>
      </c>
      <c r="E391" s="60">
        <v>16653.916284999999</v>
      </c>
      <c r="F391" s="5">
        <v>0.24</v>
      </c>
      <c r="G391">
        <v>-1.6335365899999999E-3</v>
      </c>
      <c r="H391" s="15">
        <v>3.8430600080000001</v>
      </c>
      <c r="I391" s="33">
        <f t="shared" ref="I391:I394" si="786">-H391/G391</f>
        <v>2352.6011180441328</v>
      </c>
      <c r="J391" s="68">
        <v>2374.5103137894735</v>
      </c>
      <c r="K391" s="48">
        <f t="shared" ref="K391:K394" si="787">(J391-I391)/J391</f>
        <v>9.2268269453737693E-3</v>
      </c>
      <c r="L391" s="44">
        <f>12*I391/$E$391</f>
        <v>1.6951696485923338</v>
      </c>
      <c r="M391" s="42">
        <f>-1/(G391*$E$391)</f>
        <v>3.67582439744965E-2</v>
      </c>
      <c r="O391" s="1" t="s">
        <v>172</v>
      </c>
      <c r="Q391" s="10">
        <f>(-0.1-$H391)/$G391</f>
        <v>2413.8179898376202</v>
      </c>
      <c r="R391" s="48">
        <f>($J391-Q391)/$J391</f>
        <v>-1.6554013608564091E-2</v>
      </c>
      <c r="T391" s="10"/>
      <c r="U391" s="48"/>
      <c r="W391" s="10"/>
      <c r="X391" s="48"/>
      <c r="Z391" s="10"/>
      <c r="AA391" s="48"/>
      <c r="AB391"/>
      <c r="AD391"/>
      <c r="AE391"/>
      <c r="AG391"/>
      <c r="AH391"/>
      <c r="AJ391"/>
      <c r="AK391"/>
      <c r="AM391"/>
      <c r="AN391"/>
      <c r="AP391"/>
    </row>
    <row r="392" spans="1:42" x14ac:dyDescent="0.2">
      <c r="A392" s="1">
        <v>38</v>
      </c>
      <c r="B392" t="s">
        <v>171</v>
      </c>
      <c r="C392" t="s">
        <v>5</v>
      </c>
      <c r="D392" t="s">
        <v>9</v>
      </c>
      <c r="F392" s="62">
        <v>0.35</v>
      </c>
      <c r="G392">
        <v>-1.534145695E-3</v>
      </c>
      <c r="H392" s="15">
        <v>3.5925148519999999</v>
      </c>
      <c r="I392" s="33">
        <f t="shared" si="786"/>
        <v>2341.7038314604142</v>
      </c>
      <c r="J392" s="68">
        <v>2416.5500471</v>
      </c>
      <c r="K392" s="48">
        <f>(J393-I393)/J393</f>
        <v>2.2445797391430485E-2</v>
      </c>
      <c r="L392" s="44">
        <f t="shared" ref="L392:L397" si="788">12*I392/$E$391</f>
        <v>1.6873175952514385</v>
      </c>
      <c r="M392" s="42">
        <f>-1/(G392*$E$391)</f>
        <v>3.9139657147417836E-2</v>
      </c>
      <c r="Q392" s="10">
        <f t="shared" ref="Q392:Q394" si="789">(-0.1-$H392)/$G392</f>
        <v>2406.8866888160842</v>
      </c>
      <c r="R392" s="48">
        <f t="shared" ref="R392:R394" si="790">($J392-Q392)/$J392</f>
        <v>3.9988239827734706E-3</v>
      </c>
      <c r="T392" s="10"/>
      <c r="U392" s="48"/>
      <c r="W392" s="10"/>
      <c r="X392" s="48"/>
      <c r="Z392" s="10"/>
      <c r="AA392" s="48"/>
      <c r="AB392"/>
      <c r="AD392"/>
      <c r="AE392"/>
      <c r="AG392"/>
      <c r="AH392"/>
      <c r="AJ392"/>
      <c r="AK392"/>
      <c r="AM392"/>
      <c r="AN392"/>
      <c r="AP392"/>
    </row>
    <row r="393" spans="1:42" x14ac:dyDescent="0.2">
      <c r="A393" s="1">
        <v>38</v>
      </c>
      <c r="B393" t="s">
        <v>171</v>
      </c>
      <c r="C393" t="s">
        <v>8</v>
      </c>
      <c r="D393" t="s">
        <v>6</v>
      </c>
      <c r="F393" s="5">
        <v>0.24</v>
      </c>
      <c r="G393">
        <v>-1.402097574E-3</v>
      </c>
      <c r="H393" s="15">
        <v>3.254566466</v>
      </c>
      <c r="I393" s="33">
        <f t="shared" si="786"/>
        <v>2321.2125363822929</v>
      </c>
      <c r="J393" s="68">
        <v>2374.5103137894735</v>
      </c>
      <c r="K393" s="48">
        <f t="shared" si="787"/>
        <v>2.2445797391430485E-2</v>
      </c>
      <c r="L393" s="44">
        <f t="shared" si="788"/>
        <v>1.672552567210621</v>
      </c>
      <c r="M393" s="42">
        <f>-1/(G393*$E$391)</f>
        <v>4.2825790180339517E-2</v>
      </c>
      <c r="Q393" s="10">
        <f t="shared" si="789"/>
        <v>2392.5342488325282</v>
      </c>
      <c r="R393" s="48">
        <f t="shared" si="790"/>
        <v>-7.590590337041069E-3</v>
      </c>
      <c r="T393" s="10"/>
      <c r="U393" s="48"/>
      <c r="W393" s="10"/>
      <c r="X393" s="48"/>
      <c r="Z393" s="10"/>
      <c r="AA393" s="48"/>
      <c r="AB393"/>
      <c r="AD393"/>
      <c r="AE393"/>
      <c r="AG393"/>
      <c r="AH393"/>
      <c r="AJ393"/>
      <c r="AK393"/>
      <c r="AM393"/>
      <c r="AN393"/>
      <c r="AP393"/>
    </row>
    <row r="394" spans="1:42" x14ac:dyDescent="0.2">
      <c r="A394" s="1">
        <v>38</v>
      </c>
      <c r="B394" t="s">
        <v>171</v>
      </c>
      <c r="C394" t="s">
        <v>8</v>
      </c>
      <c r="D394" t="s">
        <v>9</v>
      </c>
      <c r="F394" s="5">
        <v>0.56999999999999995</v>
      </c>
      <c r="G394">
        <v>-2.3426838999999998E-3</v>
      </c>
      <c r="H394" s="15">
        <v>5.5154158889999998</v>
      </c>
      <c r="I394" s="33">
        <f t="shared" si="786"/>
        <v>2354.3150183428502</v>
      </c>
      <c r="J394" s="68">
        <v>2416.5500471</v>
      </c>
      <c r="K394" s="48">
        <f t="shared" si="787"/>
        <v>2.5753668471230499E-2</v>
      </c>
      <c r="L394" s="44">
        <f t="shared" si="788"/>
        <v>1.6964046015747223</v>
      </c>
      <c r="M394" s="42">
        <f>-1/(G394*$E$391)</f>
        <v>2.5631258453813196E-2</v>
      </c>
      <c r="Q394" s="10">
        <f t="shared" si="789"/>
        <v>2397.0011015997507</v>
      </c>
      <c r="R394" s="48">
        <f t="shared" si="790"/>
        <v>8.0896092028837734E-3</v>
      </c>
      <c r="T394" s="10"/>
      <c r="U394" s="48"/>
      <c r="W394" s="10"/>
      <c r="X394" s="48"/>
      <c r="Z394" s="10"/>
      <c r="AA394" s="48"/>
      <c r="AB394"/>
      <c r="AD394"/>
      <c r="AE394"/>
      <c r="AG394"/>
      <c r="AH394"/>
      <c r="AJ394"/>
      <c r="AK394"/>
      <c r="AM394"/>
      <c r="AN394"/>
      <c r="AP394"/>
    </row>
    <row r="395" spans="1:42" x14ac:dyDescent="0.2">
      <c r="A395" s="1">
        <v>38</v>
      </c>
      <c r="B395" t="s">
        <v>171</v>
      </c>
      <c r="C395" t="s">
        <v>62</v>
      </c>
      <c r="D395" t="s">
        <v>6</v>
      </c>
      <c r="F395" s="5">
        <f>(F391+F393)/2</f>
        <v>0.24</v>
      </c>
      <c r="H395"/>
      <c r="I395" s="33">
        <f t="shared" ref="I395:K396" si="791">(I391+I393)/2</f>
        <v>2336.9068272132126</v>
      </c>
      <c r="J395" s="61">
        <f t="shared" si="791"/>
        <v>2374.5103137894735</v>
      </c>
      <c r="K395" s="48">
        <f t="shared" si="791"/>
        <v>1.5836312168402127E-2</v>
      </c>
      <c r="L395" s="44">
        <f t="shared" si="788"/>
        <v>1.6838611079014771</v>
      </c>
      <c r="M395" s="2">
        <f>(M391+M393)/2</f>
        <v>3.9792017077418008E-2</v>
      </c>
      <c r="Q395" s="10">
        <f t="shared" ref="Q395:R396" si="792">(Q391+Q393)/2</f>
        <v>2403.176119335074</v>
      </c>
      <c r="R395" s="48">
        <f t="shared" si="792"/>
        <v>-1.207230197280258E-2</v>
      </c>
      <c r="T395" s="10"/>
      <c r="U395" s="48"/>
      <c r="W395" s="10"/>
      <c r="X395" s="48"/>
      <c r="Z395" s="10"/>
      <c r="AA395" s="48"/>
      <c r="AB395"/>
      <c r="AD395"/>
      <c r="AE395"/>
      <c r="AG395"/>
      <c r="AH395"/>
      <c r="AJ395"/>
      <c r="AK395"/>
      <c r="AM395"/>
      <c r="AN395"/>
      <c r="AP395"/>
    </row>
    <row r="396" spans="1:42" x14ac:dyDescent="0.2">
      <c r="A396" s="1">
        <v>38</v>
      </c>
      <c r="B396" t="s">
        <v>171</v>
      </c>
      <c r="C396" t="s">
        <v>62</v>
      </c>
      <c r="D396" t="s">
        <v>9</v>
      </c>
      <c r="F396" s="5">
        <f>(F392+F394)/2</f>
        <v>0.45999999999999996</v>
      </c>
      <c r="H396"/>
      <c r="I396" s="33">
        <f t="shared" si="791"/>
        <v>2348.009424901632</v>
      </c>
      <c r="J396" s="61">
        <f t="shared" si="791"/>
        <v>2416.5500471</v>
      </c>
      <c r="K396" s="48">
        <f>(K392+K394)/2</f>
        <v>2.4099732931330491E-2</v>
      </c>
      <c r="L396" s="44">
        <f t="shared" si="788"/>
        <v>1.6918610984130802</v>
      </c>
      <c r="M396" s="42">
        <f>(M392+M394)/2</f>
        <v>3.2385457800615518E-2</v>
      </c>
      <c r="Q396" s="10">
        <f t="shared" si="792"/>
        <v>2401.9438952079172</v>
      </c>
      <c r="R396" s="48">
        <f>(R392+R394)/2</f>
        <v>6.044216592828622E-3</v>
      </c>
      <c r="T396" s="10"/>
      <c r="U396" s="48"/>
      <c r="W396" s="10"/>
      <c r="X396" s="48"/>
      <c r="Z396" s="10"/>
      <c r="AA396" s="48"/>
      <c r="AB396"/>
      <c r="AD396"/>
      <c r="AE396"/>
      <c r="AG396"/>
      <c r="AH396"/>
      <c r="AJ396"/>
      <c r="AK396"/>
      <c r="AM396"/>
      <c r="AN396"/>
      <c r="AP396"/>
    </row>
    <row r="397" spans="1:42" x14ac:dyDescent="0.2">
      <c r="A397" s="1">
        <v>38</v>
      </c>
      <c r="B397" t="s">
        <v>171</v>
      </c>
      <c r="C397" t="s">
        <v>62</v>
      </c>
      <c r="D397" t="s">
        <v>63</v>
      </c>
      <c r="F397" s="5">
        <f>AVERAGE(F391:F394)</f>
        <v>0.35</v>
      </c>
      <c r="H397"/>
      <c r="I397" s="33">
        <f t="shared" ref="I397:K397" si="793">AVERAGE(I391:I394)</f>
        <v>2342.4581260574223</v>
      </c>
      <c r="J397" s="61">
        <f t="shared" si="793"/>
        <v>2395.5301804447367</v>
      </c>
      <c r="K397" s="48">
        <f t="shared" si="793"/>
        <v>1.9968022549866307E-2</v>
      </c>
      <c r="L397" s="44">
        <f t="shared" si="788"/>
        <v>1.6878611031572788</v>
      </c>
      <c r="M397" s="2">
        <f>AVERAGE(M391:M394)</f>
        <v>3.6088737439016763E-2</v>
      </c>
      <c r="Q397" s="10">
        <f t="shared" ref="Q397:R397" si="794">AVERAGE(Q391:Q394)</f>
        <v>2402.560007271496</v>
      </c>
      <c r="R397" s="48">
        <f t="shared" si="794"/>
        <v>-3.0140426899869788E-3</v>
      </c>
      <c r="T397" s="10"/>
      <c r="U397" s="48"/>
      <c r="W397" s="10"/>
      <c r="X397" s="48"/>
      <c r="Z397" s="10"/>
      <c r="AA397" s="48"/>
      <c r="AB397"/>
      <c r="AD397"/>
      <c r="AE397"/>
      <c r="AG397"/>
      <c r="AH397"/>
      <c r="AJ397"/>
      <c r="AK397"/>
      <c r="AM397"/>
      <c r="AN397"/>
      <c r="AP397"/>
    </row>
    <row r="398" spans="1:42" x14ac:dyDescent="0.2">
      <c r="A398" s="1">
        <v>38</v>
      </c>
      <c r="B398" t="s">
        <v>171</v>
      </c>
      <c r="C398" t="s">
        <v>201</v>
      </c>
      <c r="D398" t="s">
        <v>9</v>
      </c>
      <c r="E398"/>
      <c r="F398" s="1">
        <v>0.77</v>
      </c>
      <c r="G398">
        <v>-2.75946E-3</v>
      </c>
      <c r="H398">
        <v>6.5225780000000002</v>
      </c>
      <c r="I398" s="33">
        <f>-H398/G398</f>
        <v>2363.7153646003203</v>
      </c>
      <c r="J398" s="68">
        <v>2416.5500471</v>
      </c>
      <c r="K398" s="89">
        <f>(J398-I398)/J398</f>
        <v>2.1863682303242347E-2</v>
      </c>
      <c r="L398" s="44">
        <f>12*I398/$E$391</f>
        <v>1.7031780327100308</v>
      </c>
      <c r="M398" s="2">
        <f>-1/(G398*$E$391)</f>
        <v>2.1760031497643401E-2</v>
      </c>
      <c r="N398"/>
      <c r="O398"/>
      <c r="P398"/>
      <c r="R398"/>
      <c r="S398"/>
      <c r="U398"/>
      <c r="V398"/>
      <c r="X398"/>
      <c r="Y398"/>
      <c r="AA398"/>
      <c r="AB398"/>
      <c r="AD398"/>
      <c r="AE398"/>
      <c r="AG398"/>
      <c r="AH398"/>
      <c r="AJ398"/>
      <c r="AK398"/>
      <c r="AM398"/>
      <c r="AN398"/>
      <c r="AP398"/>
    </row>
    <row r="400" spans="1:42" x14ac:dyDescent="0.2">
      <c r="A400" s="1">
        <v>39</v>
      </c>
      <c r="B400" t="s">
        <v>173</v>
      </c>
      <c r="C400" t="s">
        <v>5</v>
      </c>
      <c r="D400" t="s">
        <v>6</v>
      </c>
      <c r="E400" s="60">
        <v>12174.198378999999</v>
      </c>
      <c r="F400" s="5">
        <v>0.53</v>
      </c>
      <c r="G400">
        <v>-1.876416256E-3</v>
      </c>
      <c r="H400" s="15">
        <v>5.9234162719999999</v>
      </c>
      <c r="I400" s="33">
        <f t="shared" ref="I400:I403" si="795">-H400/G400</f>
        <v>3156.7709206629256</v>
      </c>
      <c r="J400" s="68">
        <v>3317.2111385263161</v>
      </c>
      <c r="K400" s="48">
        <f t="shared" ref="K400:K403" si="796">(J400-I400)/J400</f>
        <v>4.8365995157807963E-2</v>
      </c>
      <c r="L400" s="44">
        <f>12*I400/$E$400</f>
        <v>3.1116012626587994</v>
      </c>
      <c r="M400" s="42">
        <f>-1/(G400*$E$400)</f>
        <v>4.3775431830999065E-2</v>
      </c>
      <c r="Q400" s="10">
        <f>(-0.1-$H400)/$G400</f>
        <v>3210.0639997866228</v>
      </c>
      <c r="R400" s="48">
        <f>($J400-Q400)/$J400</f>
        <v>3.2300367466899849E-2</v>
      </c>
      <c r="T400" s="10">
        <f>(-0.2-$H400)/$G400</f>
        <v>3263.3570789103205</v>
      </c>
      <c r="U400" s="48">
        <f>($J400-T400)/$J400</f>
        <v>1.6234739775991592E-2</v>
      </c>
      <c r="W400" s="10">
        <f>(-0.3-$H400)/$G400</f>
        <v>3316.6501580340177</v>
      </c>
      <c r="X400" s="48">
        <f>($J400-W400)/$J400</f>
        <v>1.6911208508347492E-4</v>
      </c>
      <c r="AB400"/>
      <c r="AD400"/>
      <c r="AE400"/>
      <c r="AG400"/>
      <c r="AH400"/>
      <c r="AJ400"/>
      <c r="AK400"/>
      <c r="AM400"/>
      <c r="AN400"/>
      <c r="AP400"/>
    </row>
    <row r="401" spans="1:42" x14ac:dyDescent="0.2">
      <c r="A401" s="1">
        <v>39</v>
      </c>
      <c r="B401" t="s">
        <v>173</v>
      </c>
      <c r="C401" t="s">
        <v>5</v>
      </c>
      <c r="D401" t="s">
        <v>9</v>
      </c>
      <c r="F401" s="5">
        <v>0.72</v>
      </c>
      <c r="G401">
        <v>-2.6634966899999999E-3</v>
      </c>
      <c r="H401" s="15">
        <v>9.3971324079999992</v>
      </c>
      <c r="I401" s="33">
        <f t="shared" si="795"/>
        <v>3528.11867320173</v>
      </c>
      <c r="J401" s="68">
        <v>3674.1672493999999</v>
      </c>
      <c r="K401" s="48">
        <f t="shared" si="796"/>
        <v>3.9750116498403834E-2</v>
      </c>
      <c r="L401" s="44">
        <f t="shared" ref="L401:L406" si="797">12*I401/$E$400</f>
        <v>3.4776354680938257</v>
      </c>
      <c r="M401" s="42">
        <f>-1/(G401*$E$400)</f>
        <v>3.0839509660177764E-2</v>
      </c>
      <c r="Q401" s="10">
        <f t="shared" ref="Q401:Q403" si="798">(-0.1-$H401)/$G401</f>
        <v>3565.6633040531392</v>
      </c>
      <c r="R401" s="48">
        <f t="shared" ref="R401:R403" si="799">($J401-Q401)/$J401</f>
        <v>2.9531574907097572E-2</v>
      </c>
      <c r="T401" s="10">
        <f t="shared" ref="T401:T403" si="800">(-0.2-$H401)/$G401</f>
        <v>3603.207934904548</v>
      </c>
      <c r="U401" s="48">
        <f t="shared" ref="U401:U403" si="801">($J401-T401)/$J401</f>
        <v>1.9313033315791431E-2</v>
      </c>
      <c r="W401" s="10">
        <f t="shared" ref="W401:W403" si="802">(-0.3-$H401)/$G401</f>
        <v>3640.7525657559577</v>
      </c>
      <c r="X401" s="48">
        <f t="shared" ref="X401:X403" si="803">($J401-W401)/$J401</f>
        <v>9.0944917244850428E-3</v>
      </c>
      <c r="AB401"/>
      <c r="AD401"/>
      <c r="AE401"/>
      <c r="AG401"/>
      <c r="AH401"/>
      <c r="AJ401"/>
      <c r="AK401"/>
      <c r="AM401"/>
      <c r="AN401"/>
      <c r="AP401"/>
    </row>
    <row r="402" spans="1:42" x14ac:dyDescent="0.2">
      <c r="A402" s="1">
        <v>39</v>
      </c>
      <c r="B402" t="s">
        <v>173</v>
      </c>
      <c r="C402" t="s">
        <v>8</v>
      </c>
      <c r="D402" t="s">
        <v>6</v>
      </c>
      <c r="F402" s="5">
        <v>0.53</v>
      </c>
      <c r="G402">
        <v>-1.5723719789999999E-3</v>
      </c>
      <c r="H402" s="15">
        <v>4.9027435260000001</v>
      </c>
      <c r="I402" s="33">
        <f t="shared" si="795"/>
        <v>3118.0557727300993</v>
      </c>
      <c r="J402" s="68">
        <v>3317.2111385263161</v>
      </c>
      <c r="K402" s="48">
        <f t="shared" si="796"/>
        <v>6.0036988144412266E-2</v>
      </c>
      <c r="L402" s="44">
        <f t="shared" si="797"/>
        <v>3.0734400827001012</v>
      </c>
      <c r="M402" s="42">
        <f>-1/(G402*$E$400)</f>
        <v>5.2240139736747689E-2</v>
      </c>
      <c r="Q402" s="10">
        <f t="shared" si="798"/>
        <v>3181.6539551802839</v>
      </c>
      <c r="R402" s="48">
        <f t="shared" si="799"/>
        <v>4.0864804103562115E-2</v>
      </c>
      <c r="T402" s="10">
        <f t="shared" si="800"/>
        <v>3245.252137630469</v>
      </c>
      <c r="U402" s="48">
        <f t="shared" si="801"/>
        <v>2.1692620062711828E-2</v>
      </c>
      <c r="W402" s="10">
        <f t="shared" si="802"/>
        <v>3308.8503200806531</v>
      </c>
      <c r="X402" s="48">
        <f t="shared" si="803"/>
        <v>2.5204360218618153E-3</v>
      </c>
      <c r="AB402"/>
      <c r="AD402"/>
      <c r="AE402"/>
      <c r="AG402"/>
      <c r="AH402"/>
      <c r="AJ402"/>
      <c r="AK402"/>
      <c r="AM402"/>
      <c r="AN402"/>
      <c r="AP402"/>
    </row>
    <row r="403" spans="1:42" x14ac:dyDescent="0.2">
      <c r="A403" s="1">
        <v>39</v>
      </c>
      <c r="B403" t="s">
        <v>173</v>
      </c>
      <c r="C403" t="s">
        <v>8</v>
      </c>
      <c r="D403" t="s">
        <v>9</v>
      </c>
      <c r="F403" s="5">
        <v>0.72</v>
      </c>
      <c r="G403">
        <v>-2.3766502200000001E-3</v>
      </c>
      <c r="H403" s="15">
        <v>8.3306062020000002</v>
      </c>
      <c r="I403" s="33">
        <f t="shared" si="795"/>
        <v>3505.1881559584313</v>
      </c>
      <c r="J403" s="68">
        <v>3674.1672493999999</v>
      </c>
      <c r="K403" s="48">
        <f t="shared" si="796"/>
        <v>4.5991127232752775E-2</v>
      </c>
      <c r="L403" s="44">
        <f t="shared" si="797"/>
        <v>3.4550330594297587</v>
      </c>
      <c r="M403" s="42">
        <f>-1/(G403*$E$400)</f>
        <v>3.4561641090419475E-2</v>
      </c>
      <c r="Q403" s="10">
        <f t="shared" si="798"/>
        <v>3547.2641834522874</v>
      </c>
      <c r="R403" s="48">
        <f t="shared" si="799"/>
        <v>3.4539273074309866E-2</v>
      </c>
      <c r="T403" s="10">
        <f t="shared" si="800"/>
        <v>3589.340210946144</v>
      </c>
      <c r="U403" s="48">
        <f t="shared" si="801"/>
        <v>2.3087418915866825E-2</v>
      </c>
      <c r="W403" s="10">
        <f t="shared" si="802"/>
        <v>3631.4162384400011</v>
      </c>
      <c r="X403" s="48">
        <f t="shared" si="803"/>
        <v>1.1635564757423668E-2</v>
      </c>
      <c r="AB403"/>
      <c r="AD403"/>
      <c r="AE403"/>
      <c r="AG403"/>
      <c r="AH403"/>
      <c r="AJ403"/>
      <c r="AK403"/>
      <c r="AM403"/>
      <c r="AN403"/>
      <c r="AP403"/>
    </row>
    <row r="404" spans="1:42" x14ac:dyDescent="0.2">
      <c r="A404" s="1">
        <v>39</v>
      </c>
      <c r="B404" t="s">
        <v>173</v>
      </c>
      <c r="C404" t="s">
        <v>62</v>
      </c>
      <c r="D404" t="s">
        <v>6</v>
      </c>
      <c r="F404" s="5">
        <f>(F400+F402)/2</f>
        <v>0.53</v>
      </c>
      <c r="H404"/>
      <c r="I404" s="33">
        <f t="shared" ref="I404:K405" si="804">(I400+I402)/2</f>
        <v>3137.4133466965122</v>
      </c>
      <c r="J404" s="61">
        <f t="shared" si="804"/>
        <v>3317.2111385263161</v>
      </c>
      <c r="K404" s="48">
        <f t="shared" si="804"/>
        <v>5.4201491651110115E-2</v>
      </c>
      <c r="L404" s="44">
        <f t="shared" si="797"/>
        <v>3.0925206726794499</v>
      </c>
      <c r="M404" s="2">
        <f>(M400+M402)/2</f>
        <v>4.800778578387338E-2</v>
      </c>
      <c r="Q404" s="10">
        <f t="shared" ref="Q404:R405" si="805">(Q400+Q402)/2</f>
        <v>3195.8589774834536</v>
      </c>
      <c r="R404" s="48">
        <f t="shared" si="805"/>
        <v>3.6582585785230978E-2</v>
      </c>
      <c r="T404" s="10">
        <f t="shared" ref="T404:U405" si="806">(T400+T402)/2</f>
        <v>3254.304608270395</v>
      </c>
      <c r="U404" s="48">
        <f t="shared" si="806"/>
        <v>1.896367991935171E-2</v>
      </c>
      <c r="W404" s="10">
        <f t="shared" ref="W404:X405" si="807">(W400+W402)/2</f>
        <v>3312.7502390573354</v>
      </c>
      <c r="X404" s="48">
        <f t="shared" si="807"/>
        <v>1.3447740534726451E-3</v>
      </c>
      <c r="AB404"/>
      <c r="AD404"/>
      <c r="AE404"/>
      <c r="AG404"/>
      <c r="AH404"/>
      <c r="AJ404"/>
      <c r="AK404"/>
      <c r="AM404"/>
      <c r="AN404"/>
      <c r="AP404"/>
    </row>
    <row r="405" spans="1:42" x14ac:dyDescent="0.2">
      <c r="A405" s="1">
        <v>39</v>
      </c>
      <c r="B405" t="s">
        <v>173</v>
      </c>
      <c r="C405" t="s">
        <v>62</v>
      </c>
      <c r="D405" t="s">
        <v>9</v>
      </c>
      <c r="F405" s="5">
        <f>(F401+F403)/2</f>
        <v>0.72</v>
      </c>
      <c r="H405"/>
      <c r="I405" s="33">
        <f t="shared" si="804"/>
        <v>3516.6534145800806</v>
      </c>
      <c r="J405" s="61">
        <f t="shared" si="804"/>
        <v>3674.1672493999999</v>
      </c>
      <c r="K405" s="48">
        <f>(K401+K403)/2</f>
        <v>4.2870621865578301E-2</v>
      </c>
      <c r="L405" s="44">
        <f t="shared" si="797"/>
        <v>3.4663342637617927</v>
      </c>
      <c r="M405" s="42">
        <f>(M401+M403)/2</f>
        <v>3.2700575375298621E-2</v>
      </c>
      <c r="Q405" s="10">
        <f t="shared" si="805"/>
        <v>3556.4637437527135</v>
      </c>
      <c r="R405" s="48">
        <f>(R401+R403)/2</f>
        <v>3.2035423990703721E-2</v>
      </c>
      <c r="T405" s="10">
        <f t="shared" si="806"/>
        <v>3596.274072925346</v>
      </c>
      <c r="U405" s="48">
        <f>(U401+U403)/2</f>
        <v>2.1200226115829127E-2</v>
      </c>
      <c r="W405" s="10">
        <f t="shared" si="807"/>
        <v>3636.0844020979794</v>
      </c>
      <c r="X405" s="48">
        <f>(X401+X403)/2</f>
        <v>1.0365028240954356E-2</v>
      </c>
      <c r="AB405"/>
      <c r="AD405"/>
      <c r="AE405"/>
      <c r="AG405"/>
      <c r="AH405"/>
      <c r="AJ405"/>
      <c r="AK405"/>
      <c r="AM405"/>
      <c r="AN405"/>
      <c r="AP405"/>
    </row>
    <row r="406" spans="1:42" x14ac:dyDescent="0.2">
      <c r="A406" s="1">
        <v>39</v>
      </c>
      <c r="B406" t="s">
        <v>173</v>
      </c>
      <c r="C406" t="s">
        <v>62</v>
      </c>
      <c r="D406" t="s">
        <v>63</v>
      </c>
      <c r="F406" s="5">
        <f>AVERAGE(F400:F403)</f>
        <v>0.625</v>
      </c>
      <c r="H406"/>
      <c r="I406" s="33">
        <f t="shared" ref="I406:K406" si="808">AVERAGE(I400:I403)</f>
        <v>3327.0333806382964</v>
      </c>
      <c r="J406" s="61">
        <f t="shared" si="808"/>
        <v>3495.6891939631578</v>
      </c>
      <c r="K406" s="48">
        <f t="shared" si="808"/>
        <v>4.8536056758344215E-2</v>
      </c>
      <c r="L406" s="44">
        <f t="shared" si="797"/>
        <v>3.279427468220621</v>
      </c>
      <c r="M406" s="2">
        <f>AVERAGE(M400:M403)</f>
        <v>4.0354180579586001E-2</v>
      </c>
      <c r="Q406" s="10">
        <f t="shared" ref="Q406:R406" si="809">AVERAGE(Q400:Q403)</f>
        <v>3376.1613606180831</v>
      </c>
      <c r="R406" s="48">
        <f t="shared" si="809"/>
        <v>3.430900488796735E-2</v>
      </c>
      <c r="T406" s="10">
        <f t="shared" ref="T406:U406" si="810">AVERAGE(T400:T403)</f>
        <v>3425.2893405978703</v>
      </c>
      <c r="U406" s="48">
        <f t="shared" si="810"/>
        <v>2.0081953017590418E-2</v>
      </c>
      <c r="W406" s="10">
        <f t="shared" ref="W406:X406" si="811">AVERAGE(W400:W403)</f>
        <v>3474.4173205776574</v>
      </c>
      <c r="X406" s="48">
        <f t="shared" si="811"/>
        <v>5.854901147213501E-3</v>
      </c>
      <c r="AB406"/>
      <c r="AD406"/>
      <c r="AE406"/>
      <c r="AG406"/>
      <c r="AH406"/>
      <c r="AJ406"/>
      <c r="AK406"/>
      <c r="AM406"/>
      <c r="AN406"/>
      <c r="AP406"/>
    </row>
    <row r="408" spans="1:42" x14ac:dyDescent="0.2">
      <c r="A408" s="1">
        <v>40</v>
      </c>
      <c r="B408" t="s">
        <v>174</v>
      </c>
      <c r="C408" t="s">
        <v>5</v>
      </c>
      <c r="D408" t="s">
        <v>6</v>
      </c>
      <c r="E408" s="60">
        <v>31183.176221999998</v>
      </c>
      <c r="F408" s="5">
        <v>0.21</v>
      </c>
      <c r="G408">
        <v>-9.3513346299999999E-4</v>
      </c>
      <c r="H408" s="15">
        <v>0.82523406099999996</v>
      </c>
      <c r="I408" s="33">
        <f t="shared" ref="I408:I411" si="812">-H408/G408</f>
        <v>882.47730794764641</v>
      </c>
      <c r="J408" s="68">
        <v>969.33983168421037</v>
      </c>
      <c r="K408" s="48">
        <f t="shared" ref="K408:K411" si="813">(J408-I408)/J408</f>
        <v>8.9609980831636613E-2</v>
      </c>
      <c r="L408" s="44">
        <f>12*I408/$E$408</f>
        <v>0.33959746819827202</v>
      </c>
      <c r="M408" s="42">
        <f>-1/(G408*$E$408)</f>
        <v>3.4293045275215157E-2</v>
      </c>
      <c r="Q408" s="10">
        <f>(-0.1-$H408)/$G408</f>
        <v>989.4139153482522</v>
      </c>
      <c r="R408" s="48">
        <f>($J408-Q408)/$J408</f>
        <v>-2.0709025883279223E-2</v>
      </c>
      <c r="T408" s="10">
        <f>(-0.2-$H408)/$G408</f>
        <v>1096.3505227488581</v>
      </c>
      <c r="U408" s="48">
        <f>($J408-T408)/$J408</f>
        <v>-0.13102803259819518</v>
      </c>
      <c r="W408" s="10"/>
      <c r="X408" s="48"/>
      <c r="AB408"/>
      <c r="AD408"/>
      <c r="AE408"/>
      <c r="AG408"/>
      <c r="AH408"/>
      <c r="AJ408"/>
      <c r="AK408"/>
      <c r="AM408"/>
      <c r="AN408"/>
      <c r="AP408"/>
    </row>
    <row r="409" spans="1:42" x14ac:dyDescent="0.2">
      <c r="A409" s="1">
        <v>40</v>
      </c>
      <c r="B409" t="s">
        <v>174</v>
      </c>
      <c r="C409" t="s">
        <v>5</v>
      </c>
      <c r="D409" t="s">
        <v>9</v>
      </c>
      <c r="F409" s="5">
        <v>0.54</v>
      </c>
      <c r="G409">
        <v>-2.2342908110000001E-3</v>
      </c>
      <c r="H409" s="15">
        <v>2.7879640800000001</v>
      </c>
      <c r="I409" s="33">
        <f t="shared" si="812"/>
        <v>1247.8071638097069</v>
      </c>
      <c r="J409" s="68">
        <v>1328.5188145</v>
      </c>
      <c r="K409" s="48">
        <f t="shared" si="813"/>
        <v>6.0753110764689908E-2</v>
      </c>
      <c r="L409" s="44">
        <f t="shared" ref="L409:L414" si="814">12*I409/$E$408</f>
        <v>0.48018475921488774</v>
      </c>
      <c r="M409" s="42">
        <f>-1/(G409*$E$408)</f>
        <v>1.4352909669209456E-2</v>
      </c>
      <c r="Q409" s="10">
        <f t="shared" ref="Q409:Q411" si="815">(-0.1-$H409)/$G409</f>
        <v>1292.5640949610477</v>
      </c>
      <c r="R409" s="48">
        <f t="shared" ref="R409:R411" si="816">($J409-Q409)/$J409</f>
        <v>2.706376390498029E-2</v>
      </c>
      <c r="T409" s="10">
        <f t="shared" ref="T409:T411" si="817">(-0.2-$H409)/$G409</f>
        <v>1337.3210261123882</v>
      </c>
      <c r="U409" s="48">
        <f t="shared" ref="U409:U411" si="818">($J409-T409)/$J409</f>
        <v>-6.6255829547291608E-3</v>
      </c>
      <c r="W409" s="10"/>
      <c r="X409" s="48"/>
      <c r="AB409"/>
      <c r="AD409"/>
      <c r="AE409"/>
      <c r="AG409"/>
      <c r="AH409"/>
      <c r="AJ409"/>
      <c r="AK409"/>
      <c r="AM409"/>
      <c r="AN409"/>
      <c r="AP409"/>
    </row>
    <row r="410" spans="1:42" x14ac:dyDescent="0.2">
      <c r="A410" s="1">
        <v>40</v>
      </c>
      <c r="B410" t="s">
        <v>174</v>
      </c>
      <c r="C410" t="s">
        <v>8</v>
      </c>
      <c r="D410" t="s">
        <v>6</v>
      </c>
      <c r="F410" s="5">
        <v>0.28000000000000003</v>
      </c>
      <c r="G410">
        <v>-1.091083561E-3</v>
      </c>
      <c r="H410" s="15">
        <v>0.94537638690000003</v>
      </c>
      <c r="I410" s="33">
        <f t="shared" si="812"/>
        <v>866.45644815099547</v>
      </c>
      <c r="J410" s="68">
        <v>969.33983168421037</v>
      </c>
      <c r="K410" s="48">
        <f t="shared" si="813"/>
        <v>0.10613757958801393</v>
      </c>
      <c r="L410" s="44">
        <f t="shared" si="814"/>
        <v>0.33343227462751007</v>
      </c>
      <c r="M410" s="42">
        <f>-1/(G410*$E$408)</f>
        <v>2.9391492394621223E-2</v>
      </c>
      <c r="Q410" s="10">
        <f t="shared" si="815"/>
        <v>958.10845682790023</v>
      </c>
      <c r="R410" s="48">
        <f t="shared" si="816"/>
        <v>1.1586622657191162E-2</v>
      </c>
      <c r="T410" s="10">
        <f t="shared" si="817"/>
        <v>1049.7604655048046</v>
      </c>
      <c r="U410" s="48">
        <f t="shared" si="818"/>
        <v>-8.2964334273631243E-2</v>
      </c>
      <c r="W410" s="10"/>
      <c r="X410" s="48"/>
      <c r="AB410"/>
      <c r="AD410"/>
      <c r="AE410"/>
      <c r="AG410"/>
      <c r="AH410"/>
      <c r="AJ410"/>
      <c r="AK410"/>
      <c r="AM410"/>
      <c r="AN410"/>
      <c r="AP410"/>
    </row>
    <row r="411" spans="1:42" x14ac:dyDescent="0.2">
      <c r="A411" s="1">
        <v>40</v>
      </c>
      <c r="B411" t="s">
        <v>174</v>
      </c>
      <c r="C411" t="s">
        <v>8</v>
      </c>
      <c r="D411" t="s">
        <v>9</v>
      </c>
      <c r="F411" s="5">
        <v>0.54</v>
      </c>
      <c r="G411">
        <v>-2.2349460280000001E-3</v>
      </c>
      <c r="H411" s="15">
        <v>2.789096448</v>
      </c>
      <c r="I411" s="33">
        <f t="shared" si="812"/>
        <v>1247.9480099552543</v>
      </c>
      <c r="J411" s="68">
        <v>1328.5188145</v>
      </c>
      <c r="K411" s="48">
        <f t="shared" si="813"/>
        <v>6.0647093338357591E-2</v>
      </c>
      <c r="L411" s="44">
        <f t="shared" si="814"/>
        <v>0.48023896003569372</v>
      </c>
      <c r="M411" s="42">
        <f>-1/(G411*$E$408)</f>
        <v>1.4348701840341597E-2</v>
      </c>
      <c r="Q411" s="10">
        <f t="shared" si="815"/>
        <v>1292.6918197596849</v>
      </c>
      <c r="R411" s="48">
        <f t="shared" si="816"/>
        <v>2.6967623152404408E-2</v>
      </c>
      <c r="T411" s="10">
        <f t="shared" si="817"/>
        <v>1337.4356295641157</v>
      </c>
      <c r="U411" s="48">
        <f t="shared" si="818"/>
        <v>-6.7118470335489414E-3</v>
      </c>
      <c r="W411" s="10"/>
      <c r="X411" s="48"/>
      <c r="AB411"/>
      <c r="AD411"/>
      <c r="AE411"/>
      <c r="AG411"/>
      <c r="AH411"/>
      <c r="AJ411"/>
      <c r="AK411"/>
      <c r="AM411"/>
      <c r="AN411"/>
      <c r="AP411"/>
    </row>
    <row r="412" spans="1:42" x14ac:dyDescent="0.2">
      <c r="A412" s="1">
        <v>40</v>
      </c>
      <c r="B412" t="s">
        <v>174</v>
      </c>
      <c r="C412" t="s">
        <v>62</v>
      </c>
      <c r="D412" t="s">
        <v>6</v>
      </c>
      <c r="F412" s="5">
        <f>(F408+F410)/2</f>
        <v>0.245</v>
      </c>
      <c r="H412"/>
      <c r="I412" s="33">
        <f t="shared" ref="I412:K413" si="819">(I408+I410)/2</f>
        <v>874.46687804932094</v>
      </c>
      <c r="J412" s="61">
        <f t="shared" si="819"/>
        <v>969.33983168421037</v>
      </c>
      <c r="K412" s="48">
        <f t="shared" si="819"/>
        <v>9.7873780209825262E-2</v>
      </c>
      <c r="L412" s="44">
        <f t="shared" si="814"/>
        <v>0.33651487141289105</v>
      </c>
      <c r="M412" s="2">
        <f>(M408+M410)/2</f>
        <v>3.184226883491819E-2</v>
      </c>
      <c r="Q412" s="10">
        <f t="shared" ref="Q412:R413" si="820">(Q408+Q410)/2</f>
        <v>973.76118608807622</v>
      </c>
      <c r="R412" s="48">
        <f t="shared" si="820"/>
        <v>-4.5612016130440304E-3</v>
      </c>
      <c r="T412" s="10">
        <f t="shared" ref="T412:U413" si="821">(T408+T410)/2</f>
        <v>1073.0554941268315</v>
      </c>
      <c r="U412" s="48">
        <f t="shared" si="821"/>
        <v>-0.10699618343591322</v>
      </c>
      <c r="W412" s="10"/>
      <c r="X412" s="48"/>
      <c r="AB412"/>
      <c r="AD412"/>
      <c r="AE412"/>
      <c r="AG412"/>
      <c r="AH412"/>
      <c r="AJ412"/>
      <c r="AK412"/>
      <c r="AM412"/>
      <c r="AN412"/>
      <c r="AP412"/>
    </row>
    <row r="413" spans="1:42" x14ac:dyDescent="0.2">
      <c r="A413" s="1">
        <v>40</v>
      </c>
      <c r="B413" t="s">
        <v>174</v>
      </c>
      <c r="C413" t="s">
        <v>62</v>
      </c>
      <c r="D413" t="s">
        <v>9</v>
      </c>
      <c r="F413" s="5">
        <f>(F409+F411)/2</f>
        <v>0.54</v>
      </c>
      <c r="H413"/>
      <c r="I413" s="33">
        <f t="shared" si="819"/>
        <v>1247.8775868824805</v>
      </c>
      <c r="J413" s="61">
        <f t="shared" si="819"/>
        <v>1328.5188145</v>
      </c>
      <c r="K413" s="48">
        <f>(K409+K411)/2</f>
        <v>6.0700102051523749E-2</v>
      </c>
      <c r="L413" s="44">
        <f t="shared" si="814"/>
        <v>0.48021185962529073</v>
      </c>
      <c r="M413" s="42">
        <f>(M409+M411)/2</f>
        <v>1.4350805754775526E-2</v>
      </c>
      <c r="Q413" s="10">
        <f t="shared" si="820"/>
        <v>1292.6279573603663</v>
      </c>
      <c r="R413" s="48">
        <f>(R409+R411)/2</f>
        <v>2.7015693528692347E-2</v>
      </c>
      <c r="T413" s="10">
        <f t="shared" si="821"/>
        <v>1337.3783278382521</v>
      </c>
      <c r="U413" s="48">
        <f>(U409+U411)/2</f>
        <v>-6.6687149941390515E-3</v>
      </c>
      <c r="W413" s="10"/>
      <c r="X413" s="48"/>
      <c r="AB413"/>
      <c r="AD413"/>
      <c r="AE413"/>
      <c r="AG413"/>
      <c r="AH413"/>
      <c r="AJ413"/>
      <c r="AK413"/>
      <c r="AM413"/>
      <c r="AN413"/>
      <c r="AP413"/>
    </row>
    <row r="414" spans="1:42" x14ac:dyDescent="0.2">
      <c r="A414" s="1">
        <v>40</v>
      </c>
      <c r="B414" t="s">
        <v>174</v>
      </c>
      <c r="C414" t="s">
        <v>62</v>
      </c>
      <c r="D414" t="s">
        <v>63</v>
      </c>
      <c r="F414" s="5">
        <f>AVERAGE(F408:F411)</f>
        <v>0.39250000000000002</v>
      </c>
      <c r="H414"/>
      <c r="I414" s="33">
        <f t="shared" ref="I414:K414" si="822">AVERAGE(I408:I411)</f>
        <v>1061.1722324659008</v>
      </c>
      <c r="J414" s="61">
        <f t="shared" si="822"/>
        <v>1148.9293230921053</v>
      </c>
      <c r="K414" s="48">
        <f t="shared" si="822"/>
        <v>7.9286941130674513E-2</v>
      </c>
      <c r="L414" s="44">
        <f t="shared" si="814"/>
        <v>0.40836336551909092</v>
      </c>
      <c r="M414" s="2">
        <f>AVERAGE(M408:M411)</f>
        <v>2.3096537294846856E-2</v>
      </c>
      <c r="Q414" s="10">
        <f t="shared" ref="Q414:R414" si="823">AVERAGE(Q408:Q411)</f>
        <v>1133.1945717242213</v>
      </c>
      <c r="R414" s="48">
        <f t="shared" si="823"/>
        <v>1.1227245957824161E-2</v>
      </c>
      <c r="T414" s="10">
        <f t="shared" ref="T414:U414" si="824">AVERAGE(T408:T411)</f>
        <v>1205.2169109825415</v>
      </c>
      <c r="U414" s="48">
        <f t="shared" si="824"/>
        <v>-5.6832449215026129E-2</v>
      </c>
      <c r="W414" s="10"/>
      <c r="X414" s="48"/>
      <c r="AB414"/>
      <c r="AD414"/>
      <c r="AE414"/>
      <c r="AG414"/>
      <c r="AH414"/>
      <c r="AJ414"/>
      <c r="AK414"/>
      <c r="AM414"/>
      <c r="AN414"/>
      <c r="AP414"/>
    </row>
    <row r="416" spans="1:42" x14ac:dyDescent="0.2">
      <c r="A416" s="1">
        <v>41</v>
      </c>
      <c r="B416" t="s">
        <v>175</v>
      </c>
      <c r="C416" t="s">
        <v>5</v>
      </c>
      <c r="D416" t="s">
        <v>6</v>
      </c>
      <c r="E416" s="60">
        <v>23780.820090000001</v>
      </c>
      <c r="F416" s="5">
        <v>0.49</v>
      </c>
      <c r="G416">
        <v>-5.3568964569999998E-4</v>
      </c>
      <c r="H416" s="15">
        <v>4.1506728759999998</v>
      </c>
      <c r="I416" s="33">
        <f t="shared" ref="I416:I419" si="825">-H416/G416</f>
        <v>7748.2790815868857</v>
      </c>
      <c r="J416" s="68">
        <v>8214.8152201578923</v>
      </c>
      <c r="K416" s="48">
        <f t="shared" ref="K416:K419" si="826">(J416-I416)/J416</f>
        <v>5.6792042920965374E-2</v>
      </c>
      <c r="L416" s="44">
        <f>12*I416/$E$416</f>
        <v>3.9098461965212494</v>
      </c>
      <c r="M416" s="42">
        <f>-1/(G416*$E$416)</f>
        <v>7.8498240191543056E-2</v>
      </c>
      <c r="Q416" s="10">
        <f>(-0.1-$H416)/$G416</f>
        <v>7934.9543343245541</v>
      </c>
      <c r="R416" s="48">
        <f>($J416-Q416)/$J416</f>
        <v>3.4067824818092396E-2</v>
      </c>
      <c r="T416" s="10">
        <f>(-0.2-$H416)/$G416</f>
        <v>8121.6295870622243</v>
      </c>
      <c r="U416" s="48">
        <f>($J416-T416)/$J416</f>
        <v>1.1343606715219202E-2</v>
      </c>
      <c r="W416" s="10">
        <f>(-0.3-$H416)/$G416</f>
        <v>8308.3048397998919</v>
      </c>
      <c r="X416" s="48">
        <f>($J416-W416)/$J416</f>
        <v>-1.1380611387653661E-2</v>
      </c>
      <c r="Z416" s="10">
        <f>(-0.4-$H416)/$G416</f>
        <v>8494.9800925375621</v>
      </c>
      <c r="AA416" s="48">
        <f>($J416-Z416)/$J416</f>
        <v>-3.4104829490526858E-2</v>
      </c>
      <c r="AB416"/>
      <c r="AD416"/>
      <c r="AE416"/>
      <c r="AG416"/>
      <c r="AH416"/>
      <c r="AJ416"/>
      <c r="AK416"/>
      <c r="AM416"/>
      <c r="AN416"/>
      <c r="AP416"/>
    </row>
    <row r="417" spans="1:42" x14ac:dyDescent="0.2">
      <c r="A417" s="1">
        <v>41</v>
      </c>
      <c r="B417" t="s">
        <v>175</v>
      </c>
      <c r="C417" t="s">
        <v>5</v>
      </c>
      <c r="D417" t="s">
        <v>9</v>
      </c>
      <c r="F417" s="5">
        <v>0.82</v>
      </c>
      <c r="G417">
        <v>-9.2236368240000005E-4</v>
      </c>
      <c r="H417" s="15">
        <v>7.8864075830000004</v>
      </c>
      <c r="I417" s="33">
        <f t="shared" si="825"/>
        <v>8550.2147726366293</v>
      </c>
      <c r="J417" s="68">
        <v>8977.953968400001</v>
      </c>
      <c r="K417" s="48">
        <f t="shared" si="826"/>
        <v>4.7643282341266108E-2</v>
      </c>
      <c r="L417" s="44">
        <f t="shared" ref="L417:L422" si="827">12*I417/$E$416</f>
        <v>4.3145096293287475</v>
      </c>
      <c r="M417" s="42">
        <f>-1/(G417*$E$416)</f>
        <v>4.5590145491054952E-2</v>
      </c>
      <c r="Q417" s="10">
        <f t="shared" ref="Q417:Q419" si="828">(-0.1-$H417)/$G417</f>
        <v>8658.6318774165993</v>
      </c>
      <c r="R417" s="48">
        <f t="shared" ref="R417:R419" si="829">($J417-Q417)/$J417</f>
        <v>3.5567356672503575E-2</v>
      </c>
      <c r="T417" s="10">
        <f t="shared" ref="T417:T419" si="830">(-0.2-$H417)/$G417</f>
        <v>8767.0489821965693</v>
      </c>
      <c r="U417" s="48">
        <f t="shared" ref="U417:U419" si="831">($J417-T417)/$J417</f>
        <v>2.3491431003741039E-2</v>
      </c>
      <c r="W417" s="10">
        <f t="shared" ref="W417:W419" si="832">(-0.3-$H417)/$G417</f>
        <v>8875.4660869765412</v>
      </c>
      <c r="X417" s="48">
        <f t="shared" ref="X417:X419" si="833">($J417-W417)/$J417</f>
        <v>1.1415505334978303E-2</v>
      </c>
      <c r="Z417" s="10">
        <f t="shared" ref="Z417:Z419" si="834">(-0.4-$H417)/$G417</f>
        <v>8983.8831917565112</v>
      </c>
      <c r="AA417" s="48">
        <f t="shared" ref="AA417:AA419" si="835">($J417-Z417)/$J417</f>
        <v>-6.6042033378423126E-4</v>
      </c>
      <c r="AB417"/>
      <c r="AD417"/>
      <c r="AE417"/>
      <c r="AG417"/>
      <c r="AH417"/>
      <c r="AJ417"/>
      <c r="AK417"/>
      <c r="AM417"/>
      <c r="AN417"/>
      <c r="AP417"/>
    </row>
    <row r="418" spans="1:42" x14ac:dyDescent="0.2">
      <c r="A418" s="1">
        <v>41</v>
      </c>
      <c r="B418" t="s">
        <v>175</v>
      </c>
      <c r="C418" t="s">
        <v>8</v>
      </c>
      <c r="D418" t="s">
        <v>6</v>
      </c>
      <c r="F418" s="5">
        <v>0.53</v>
      </c>
      <c r="G418">
        <v>-5.1573490520000003E-4</v>
      </c>
      <c r="H418" s="15">
        <v>3.965737528</v>
      </c>
      <c r="I418" s="33">
        <f t="shared" si="825"/>
        <v>7689.4883166034733</v>
      </c>
      <c r="J418" s="68">
        <v>8214.8152201578923</v>
      </c>
      <c r="K418" s="48">
        <f t="shared" si="826"/>
        <v>6.3948718197014046E-2</v>
      </c>
      <c r="L418" s="44">
        <f t="shared" si="827"/>
        <v>3.8801798865651178</v>
      </c>
      <c r="M418" s="42">
        <f>-1/(G418*$E$416)</f>
        <v>8.1535482768951034E-2</v>
      </c>
      <c r="Q418" s="10">
        <f t="shared" si="828"/>
        <v>7883.3863812714444</v>
      </c>
      <c r="R418" s="48">
        <f t="shared" si="829"/>
        <v>4.0345257927795204E-2</v>
      </c>
      <c r="T418" s="10">
        <f t="shared" si="830"/>
        <v>8077.2844459394173</v>
      </c>
      <c r="U418" s="48">
        <f t="shared" si="831"/>
        <v>1.6741797658576137E-2</v>
      </c>
      <c r="W418" s="10">
        <f t="shared" si="832"/>
        <v>8271.1825106073884</v>
      </c>
      <c r="X418" s="48">
        <f t="shared" si="833"/>
        <v>-6.8616626106427093E-3</v>
      </c>
      <c r="Z418" s="10">
        <f t="shared" si="834"/>
        <v>8465.0805752753622</v>
      </c>
      <c r="AA418" s="48">
        <f t="shared" si="835"/>
        <v>-3.0465122879861889E-2</v>
      </c>
      <c r="AE418"/>
      <c r="AG418"/>
      <c r="AH418"/>
      <c r="AJ418"/>
      <c r="AK418"/>
      <c r="AM418"/>
      <c r="AN418"/>
      <c r="AP418"/>
    </row>
    <row r="419" spans="1:42" x14ac:dyDescent="0.2">
      <c r="A419" s="1">
        <v>41</v>
      </c>
      <c r="B419" t="s">
        <v>175</v>
      </c>
      <c r="C419" t="s">
        <v>8</v>
      </c>
      <c r="D419" t="s">
        <v>9</v>
      </c>
      <c r="F419" s="5">
        <v>0.82</v>
      </c>
      <c r="G419">
        <v>-9.1011965550000001E-4</v>
      </c>
      <c r="H419" s="15">
        <v>7.7610993730000004</v>
      </c>
      <c r="I419" s="33">
        <f t="shared" si="825"/>
        <v>8527.55934464048</v>
      </c>
      <c r="J419" s="68">
        <v>8977.953968400001</v>
      </c>
      <c r="K419" s="48">
        <f t="shared" si="826"/>
        <v>5.0166733461186115E-2</v>
      </c>
      <c r="L419" s="44">
        <f t="shared" si="827"/>
        <v>4.3030775115580022</v>
      </c>
      <c r="M419" s="42">
        <f>-1/(G419*$E$416)</f>
        <v>4.6203479094382875E-2</v>
      </c>
      <c r="Q419" s="10">
        <f t="shared" si="828"/>
        <v>8637.4350070280398</v>
      </c>
      <c r="R419" s="48">
        <f t="shared" si="829"/>
        <v>3.7928347880875422E-2</v>
      </c>
      <c r="T419" s="10">
        <f t="shared" si="830"/>
        <v>8747.3106694155995</v>
      </c>
      <c r="U419" s="48">
        <f t="shared" si="831"/>
        <v>2.5689962300564733E-2</v>
      </c>
      <c r="W419" s="10">
        <f t="shared" si="832"/>
        <v>8857.186331803161</v>
      </c>
      <c r="X419" s="48">
        <f t="shared" si="833"/>
        <v>1.3451576720253839E-2</v>
      </c>
      <c r="Z419" s="10">
        <f t="shared" si="834"/>
        <v>8967.0619941907189</v>
      </c>
      <c r="AA419" s="48">
        <f t="shared" si="835"/>
        <v>1.2131911399433505E-3</v>
      </c>
      <c r="AE419"/>
      <c r="AG419"/>
      <c r="AH419"/>
      <c r="AJ419"/>
      <c r="AK419"/>
      <c r="AM419"/>
      <c r="AN419"/>
      <c r="AP419"/>
    </row>
    <row r="420" spans="1:42" x14ac:dyDescent="0.2">
      <c r="A420" s="1">
        <v>41</v>
      </c>
      <c r="B420" t="s">
        <v>175</v>
      </c>
      <c r="C420" t="s">
        <v>62</v>
      </c>
      <c r="D420" t="s">
        <v>6</v>
      </c>
      <c r="F420" s="5">
        <f>(F416+F418)/2</f>
        <v>0.51</v>
      </c>
      <c r="H420"/>
      <c r="I420" s="33">
        <f t="shared" ref="I420:K421" si="836">(I416+I418)/2</f>
        <v>7718.8836990951795</v>
      </c>
      <c r="J420" s="61">
        <f t="shared" si="836"/>
        <v>8214.8152201578923</v>
      </c>
      <c r="K420" s="48">
        <f t="shared" si="836"/>
        <v>6.037038055898971E-2</v>
      </c>
      <c r="L420" s="44">
        <f t="shared" si="827"/>
        <v>3.8950130415431841</v>
      </c>
      <c r="M420" s="2">
        <f>(M416+M418)/2</f>
        <v>8.0016861480247045E-2</v>
      </c>
      <c r="Q420" s="10">
        <f t="shared" ref="Q420:R421" si="837">(Q416+Q418)/2</f>
        <v>7909.1703577979988</v>
      </c>
      <c r="R420" s="48">
        <f t="shared" si="837"/>
        <v>3.7206541372943797E-2</v>
      </c>
      <c r="T420" s="10">
        <f t="shared" ref="T420:U421" si="838">(T416+T418)/2</f>
        <v>8099.4570165008208</v>
      </c>
      <c r="U420" s="48">
        <f t="shared" si="838"/>
        <v>1.404270218689767E-2</v>
      </c>
      <c r="W420" s="10">
        <f t="shared" ref="W420:X421" si="839">(W416+W418)/2</f>
        <v>8289.743675203641</v>
      </c>
      <c r="X420" s="48">
        <f t="shared" si="839"/>
        <v>-9.1211369991481862E-3</v>
      </c>
      <c r="Z420" s="10">
        <f t="shared" ref="Z420:AA421" si="840">(Z416+Z418)/2</f>
        <v>8480.0303339064631</v>
      </c>
      <c r="AA420" s="48">
        <f t="shared" si="840"/>
        <v>-3.2284976185194374E-2</v>
      </c>
      <c r="AE420"/>
      <c r="AG420"/>
      <c r="AH420"/>
      <c r="AJ420"/>
      <c r="AK420"/>
      <c r="AM420"/>
      <c r="AN420"/>
      <c r="AP420"/>
    </row>
    <row r="421" spans="1:42" x14ac:dyDescent="0.2">
      <c r="A421" s="1">
        <v>41</v>
      </c>
      <c r="B421" t="s">
        <v>175</v>
      </c>
      <c r="C421" t="s">
        <v>62</v>
      </c>
      <c r="D421" t="s">
        <v>9</v>
      </c>
      <c r="F421" s="5">
        <f>(F417+F419)/2</f>
        <v>0.82</v>
      </c>
      <c r="H421"/>
      <c r="I421" s="33">
        <f t="shared" si="836"/>
        <v>8538.8870586385547</v>
      </c>
      <c r="J421" s="61">
        <f t="shared" si="836"/>
        <v>8977.953968400001</v>
      </c>
      <c r="K421" s="48">
        <f>(K417+K419)/2</f>
        <v>4.8905007901226108E-2</v>
      </c>
      <c r="L421" s="44">
        <f t="shared" si="827"/>
        <v>4.3087935704433757</v>
      </c>
      <c r="M421" s="42">
        <f>(M417+M419)/2</f>
        <v>4.5896812292718914E-2</v>
      </c>
      <c r="Q421" s="10">
        <f t="shared" si="837"/>
        <v>8648.0334422223204</v>
      </c>
      <c r="R421" s="48">
        <f>(R417+R419)/2</f>
        <v>3.6747852276689502E-2</v>
      </c>
      <c r="T421" s="10">
        <f t="shared" si="838"/>
        <v>8757.1798258060844</v>
      </c>
      <c r="U421" s="48">
        <f>(U417+U419)/2</f>
        <v>2.4590696652152886E-2</v>
      </c>
      <c r="W421" s="10">
        <f t="shared" si="839"/>
        <v>8866.326209389852</v>
      </c>
      <c r="X421" s="48">
        <f>(X417+X419)/2</f>
        <v>1.2433541027616072E-2</v>
      </c>
      <c r="Z421" s="10">
        <f t="shared" si="840"/>
        <v>8975.472592973616</v>
      </c>
      <c r="AA421" s="48">
        <f>(AA417+AA419)/2</f>
        <v>2.7638540307955962E-4</v>
      </c>
      <c r="AE421"/>
      <c r="AG421"/>
      <c r="AH421"/>
      <c r="AJ421"/>
      <c r="AK421"/>
      <c r="AM421"/>
      <c r="AN421"/>
      <c r="AP421"/>
    </row>
    <row r="422" spans="1:42" x14ac:dyDescent="0.2">
      <c r="A422" s="1">
        <v>41</v>
      </c>
      <c r="B422" t="s">
        <v>175</v>
      </c>
      <c r="C422" t="s">
        <v>62</v>
      </c>
      <c r="D422" t="s">
        <v>63</v>
      </c>
      <c r="F422" s="5">
        <f>AVERAGE(F416:F419)</f>
        <v>0.66500000000000004</v>
      </c>
      <c r="H422"/>
      <c r="I422" s="33">
        <f t="shared" ref="I422:K422" si="841">AVERAGE(I416:I419)</f>
        <v>8128.8853788668675</v>
      </c>
      <c r="J422" s="61">
        <f t="shared" si="841"/>
        <v>8596.3845942789467</v>
      </c>
      <c r="K422" s="48">
        <f t="shared" si="841"/>
        <v>5.4637694230107905E-2</v>
      </c>
      <c r="L422" s="44">
        <f t="shared" si="827"/>
        <v>4.1019033059932797</v>
      </c>
      <c r="M422" s="2">
        <f>AVERAGE(M416:M419)</f>
        <v>6.2956836886482972E-2</v>
      </c>
      <c r="Q422" s="10">
        <f t="shared" ref="Q422:R422" si="842">AVERAGE(Q416:Q419)</f>
        <v>8278.6019000101587</v>
      </c>
      <c r="R422" s="48">
        <f t="shared" si="842"/>
        <v>3.6977196824816649E-2</v>
      </c>
      <c r="T422" s="10">
        <f t="shared" ref="T422:U422" si="843">AVERAGE(T416:T419)</f>
        <v>8428.3184211534535</v>
      </c>
      <c r="U422" s="48">
        <f t="shared" si="843"/>
        <v>1.9316699419525279E-2</v>
      </c>
      <c r="W422" s="10">
        <f t="shared" ref="W422:X422" si="844">AVERAGE(W416:W419)</f>
        <v>8578.0349422967447</v>
      </c>
      <c r="X422" s="48">
        <f t="shared" si="844"/>
        <v>1.6562020142339429E-3</v>
      </c>
      <c r="Z422" s="10">
        <f t="shared" ref="Z422:AA422" si="845">AVERAGE(Z416:Z419)</f>
        <v>8727.7514634400377</v>
      </c>
      <c r="AA422" s="48">
        <f t="shared" si="845"/>
        <v>-1.6004295391057407E-2</v>
      </c>
      <c r="AE422"/>
      <c r="AG422"/>
      <c r="AH422"/>
      <c r="AJ422"/>
      <c r="AK422"/>
      <c r="AM422"/>
      <c r="AN422"/>
      <c r="AP422"/>
    </row>
    <row r="424" spans="1:42" x14ac:dyDescent="0.2">
      <c r="A424" s="1">
        <v>42</v>
      </c>
      <c r="B424" t="s">
        <v>176</v>
      </c>
      <c r="C424" t="s">
        <v>5</v>
      </c>
      <c r="D424" t="s">
        <v>6</v>
      </c>
      <c r="E424" s="60">
        <v>15563.269017000001</v>
      </c>
      <c r="F424" s="62">
        <v>0.01</v>
      </c>
      <c r="G424" s="2"/>
      <c r="H424" s="2"/>
      <c r="I424" s="34"/>
      <c r="J424" s="68">
        <v>67.493912999999992</v>
      </c>
      <c r="K424" s="48"/>
      <c r="O424" s="1" t="s">
        <v>137</v>
      </c>
      <c r="Q424" s="10"/>
      <c r="R424" s="48"/>
      <c r="T424" s="10"/>
      <c r="U424" s="48"/>
      <c r="AE424"/>
      <c r="AG424"/>
      <c r="AH424"/>
      <c r="AJ424"/>
      <c r="AK424"/>
      <c r="AM424"/>
      <c r="AN424"/>
      <c r="AP424"/>
    </row>
    <row r="425" spans="1:42" x14ac:dyDescent="0.2">
      <c r="A425" s="1">
        <v>42</v>
      </c>
      <c r="B425" t="s">
        <v>176</v>
      </c>
      <c r="C425" t="s">
        <v>5</v>
      </c>
      <c r="D425" t="s">
        <v>9</v>
      </c>
      <c r="F425" s="62">
        <v>0.02</v>
      </c>
      <c r="G425" s="2"/>
      <c r="H425" s="2"/>
      <c r="I425" s="34"/>
      <c r="J425" s="68">
        <v>101.27859720000001</v>
      </c>
      <c r="K425" s="48"/>
      <c r="Q425" s="10"/>
      <c r="R425" s="48"/>
      <c r="T425" s="10"/>
      <c r="U425" s="48"/>
      <c r="AE425"/>
      <c r="AG425"/>
      <c r="AH425"/>
      <c r="AJ425"/>
      <c r="AK425"/>
      <c r="AM425"/>
      <c r="AN425"/>
      <c r="AP425"/>
    </row>
    <row r="426" spans="1:42" x14ac:dyDescent="0.2">
      <c r="A426" s="1">
        <v>42</v>
      </c>
      <c r="B426" t="s">
        <v>176</v>
      </c>
      <c r="C426" t="s">
        <v>8</v>
      </c>
      <c r="D426" t="s">
        <v>6</v>
      </c>
      <c r="F426" s="62">
        <v>0.01</v>
      </c>
      <c r="I426" s="33"/>
      <c r="J426" s="68">
        <v>67.493912999999992</v>
      </c>
      <c r="K426" s="48"/>
      <c r="Q426" s="10"/>
      <c r="R426" s="48"/>
      <c r="T426" s="10"/>
      <c r="U426" s="48"/>
      <c r="AE426"/>
      <c r="AG426"/>
      <c r="AH426"/>
      <c r="AJ426"/>
      <c r="AK426"/>
      <c r="AM426"/>
      <c r="AN426"/>
      <c r="AP426"/>
    </row>
    <row r="427" spans="1:42" x14ac:dyDescent="0.2">
      <c r="A427" s="1">
        <v>42</v>
      </c>
      <c r="B427" t="s">
        <v>176</v>
      </c>
      <c r="C427" t="s">
        <v>8</v>
      </c>
      <c r="D427" t="s">
        <v>9</v>
      </c>
      <c r="F427" s="62">
        <v>0.02</v>
      </c>
      <c r="I427" s="33"/>
      <c r="J427" s="68">
        <v>101.27859720000001</v>
      </c>
      <c r="K427" s="48"/>
      <c r="Q427" s="10"/>
      <c r="R427" s="48"/>
      <c r="T427" s="10"/>
      <c r="U427" s="48"/>
      <c r="AE427"/>
      <c r="AG427"/>
      <c r="AH427"/>
      <c r="AJ427"/>
      <c r="AK427"/>
      <c r="AM427"/>
      <c r="AN427"/>
      <c r="AP427"/>
    </row>
    <row r="429" spans="1:42" x14ac:dyDescent="0.2">
      <c r="A429" s="1">
        <v>43</v>
      </c>
      <c r="B429" t="s">
        <v>177</v>
      </c>
      <c r="C429" t="s">
        <v>5</v>
      </c>
      <c r="D429" t="s">
        <v>6</v>
      </c>
      <c r="E429" s="60">
        <v>17238.651318</v>
      </c>
      <c r="F429" s="5">
        <v>0.25</v>
      </c>
      <c r="G429">
        <v>-6.2873597610000002E-3</v>
      </c>
      <c r="H429" s="15">
        <v>6.1657549310000004</v>
      </c>
      <c r="I429" s="33">
        <f t="shared" ref="I429:I432" si="846">-H429/G429</f>
        <v>980.65884017734993</v>
      </c>
      <c r="J429" s="68">
        <v>1009.1028272105264</v>
      </c>
      <c r="K429" s="48">
        <f t="shared" ref="K429:K432" si="847">(J429-I429)/J429</f>
        <v>2.8187401983407818E-2</v>
      </c>
      <c r="L429" s="44">
        <f>12*I429/$E$429</f>
        <v>0.68264656353020847</v>
      </c>
      <c r="M429" s="42">
        <f>-1/(G429*$E$429)</f>
        <v>9.2263176633085951E-3</v>
      </c>
      <c r="O429" s="1" t="s">
        <v>137</v>
      </c>
      <c r="Q429" s="10">
        <f>(-0.1-$H429)/$G429</f>
        <v>996.5637674920381</v>
      </c>
      <c r="R429" s="48">
        <f>($J429-Q429)/$J429</f>
        <v>1.2425948456759473E-2</v>
      </c>
      <c r="T429" s="10">
        <f>(-0.2-$H429)/$G429</f>
        <v>1012.4686948067263</v>
      </c>
      <c r="U429" s="48">
        <f>($J429-T429)/$J429</f>
        <v>-3.3355050698888719E-3</v>
      </c>
      <c r="W429" s="10">
        <f>(-0.3-$H429)/$G429</f>
        <v>1028.3736221214144</v>
      </c>
      <c r="X429" s="48">
        <f>($J429-W429)/$J429</f>
        <v>-1.9096958596537216E-2</v>
      </c>
      <c r="Z429" s="10">
        <f>(-0.4-$H429)/$G429</f>
        <v>1044.2785494361026</v>
      </c>
      <c r="AA429" s="48">
        <f>($J429-Z429)/$J429</f>
        <v>-3.4858412123185564E-2</v>
      </c>
      <c r="AC429" s="10">
        <f>(-0.5-$H429)/$G429</f>
        <v>1060.1834767507908</v>
      </c>
      <c r="AD429" s="48">
        <f>($J429-AC429)/$J429</f>
        <v>-5.0619865649833909E-2</v>
      </c>
      <c r="AE429"/>
      <c r="AG429"/>
      <c r="AH429"/>
      <c r="AJ429"/>
      <c r="AK429"/>
      <c r="AM429"/>
      <c r="AN429"/>
      <c r="AP429"/>
    </row>
    <row r="430" spans="1:42" x14ac:dyDescent="0.2">
      <c r="A430" s="1">
        <v>43</v>
      </c>
      <c r="B430" t="s">
        <v>177</v>
      </c>
      <c r="C430" t="s">
        <v>5</v>
      </c>
      <c r="D430" t="s">
        <v>9</v>
      </c>
      <c r="F430" s="62">
        <v>0.35</v>
      </c>
      <c r="G430">
        <v>-1.04759746E-2</v>
      </c>
      <c r="H430" s="15">
        <v>12.16906475</v>
      </c>
      <c r="I430" s="33">
        <f t="shared" si="846"/>
        <v>1161.6164810097955</v>
      </c>
      <c r="J430" s="68">
        <v>1218.2221744000001</v>
      </c>
      <c r="K430" s="48">
        <f t="shared" si="847"/>
        <v>4.646582091487874E-2</v>
      </c>
      <c r="L430" s="44">
        <f t="shared" ref="L430:L435" si="848">12*I430/$E$429</f>
        <v>0.80861301240906891</v>
      </c>
      <c r="M430" s="42">
        <f>-1/(G430*$E$429)</f>
        <v>5.5373538628558736E-3</v>
      </c>
      <c r="Q430" s="10">
        <f t="shared" ref="Q430:Q432" si="849">(-0.1-$H430)/$G430</f>
        <v>1171.1621322564108</v>
      </c>
      <c r="R430" s="48">
        <f t="shared" ref="R430:R432" si="850">($J430-Q430)/$J430</f>
        <v>3.8630098131949807E-2</v>
      </c>
      <c r="T430" s="10">
        <f t="shared" ref="T430:T432" si="851">(-0.2-$H430)/$G430</f>
        <v>1180.7077835030261</v>
      </c>
      <c r="U430" s="48">
        <f t="shared" ref="U430:U432" si="852">($J430-T430)/$J430</f>
        <v>3.079437534902087E-2</v>
      </c>
      <c r="W430" s="10">
        <f t="shared" ref="W430:W432" si="853">(-0.3-$H430)/$G430</f>
        <v>1190.2534347496414</v>
      </c>
      <c r="X430" s="48">
        <f t="shared" ref="X430:X432" si="854">($J430-W430)/$J430</f>
        <v>2.2958652566091933E-2</v>
      </c>
      <c r="Z430" s="10">
        <f t="shared" ref="Z430:Z432" si="855">(-0.4-$H430)/$G430</f>
        <v>1199.7990859962567</v>
      </c>
      <c r="AA430" s="48">
        <f t="shared" ref="AA430:AA432" si="856">($J430-Z430)/$J430</f>
        <v>1.5122929783162998E-2</v>
      </c>
      <c r="AC430" s="10">
        <f t="shared" ref="AC430:AC432" si="857">(-0.5-$H430)/$G430</f>
        <v>1209.3447372428718</v>
      </c>
      <c r="AD430" s="48">
        <f t="shared" ref="AD430:AD432" si="858">($J430-AC430)/$J430</f>
        <v>7.2872070002342497E-3</v>
      </c>
      <c r="AE430"/>
      <c r="AG430"/>
      <c r="AH430"/>
      <c r="AJ430"/>
      <c r="AK430"/>
      <c r="AM430"/>
      <c r="AN430"/>
      <c r="AP430"/>
    </row>
    <row r="431" spans="1:42" x14ac:dyDescent="0.2">
      <c r="A431" s="1">
        <v>43</v>
      </c>
      <c r="B431" t="s">
        <v>177</v>
      </c>
      <c r="C431" t="s">
        <v>8</v>
      </c>
      <c r="D431" t="s">
        <v>6</v>
      </c>
      <c r="F431" s="5">
        <v>0.25</v>
      </c>
      <c r="G431">
        <v>-5.5459219140000003E-3</v>
      </c>
      <c r="H431" s="15">
        <v>5.465521378</v>
      </c>
      <c r="I431" s="33">
        <f t="shared" si="846"/>
        <v>985.50276450935257</v>
      </c>
      <c r="J431" s="68">
        <v>1009.1028272105264</v>
      </c>
      <c r="K431" s="48">
        <f t="shared" si="847"/>
        <v>2.3387173303648041E-2</v>
      </c>
      <c r="L431" s="44">
        <f t="shared" si="848"/>
        <v>0.6860184683800582</v>
      </c>
      <c r="M431" s="42">
        <f>-1/(G431*$E$429)</f>
        <v>1.0459789971447839E-2</v>
      </c>
      <c r="Q431" s="10">
        <f t="shared" si="849"/>
        <v>1003.5340317270827</v>
      </c>
      <c r="R431" s="48">
        <f t="shared" si="850"/>
        <v>5.5185609764244912E-3</v>
      </c>
      <c r="T431" s="10">
        <f t="shared" si="851"/>
        <v>1021.5652989448131</v>
      </c>
      <c r="U431" s="48">
        <f t="shared" si="852"/>
        <v>-1.2350051350799283E-2</v>
      </c>
      <c r="W431" s="10">
        <f t="shared" si="853"/>
        <v>1039.5965661625432</v>
      </c>
      <c r="X431" s="48">
        <f t="shared" si="854"/>
        <v>-3.0218663678022832E-2</v>
      </c>
      <c r="Z431" s="10">
        <f t="shared" si="855"/>
        <v>1057.6278333802736</v>
      </c>
      <c r="AA431" s="48">
        <f t="shared" si="856"/>
        <v>-4.8087276005246607E-2</v>
      </c>
      <c r="AC431" s="10">
        <f t="shared" si="857"/>
        <v>1075.6591005980038</v>
      </c>
      <c r="AD431" s="48">
        <f t="shared" si="858"/>
        <v>-6.5955888332470153E-2</v>
      </c>
      <c r="AE431"/>
      <c r="AG431"/>
      <c r="AH431"/>
      <c r="AJ431"/>
      <c r="AK431"/>
      <c r="AM431"/>
      <c r="AN431"/>
      <c r="AP431"/>
    </row>
    <row r="432" spans="1:42" x14ac:dyDescent="0.2">
      <c r="A432" s="1">
        <v>43</v>
      </c>
      <c r="B432" t="s">
        <v>177</v>
      </c>
      <c r="C432" t="s">
        <v>8</v>
      </c>
      <c r="D432" t="s">
        <v>9</v>
      </c>
      <c r="F432" s="5">
        <v>0.4</v>
      </c>
      <c r="G432">
        <v>-1.0023964729999999E-2</v>
      </c>
      <c r="H432" s="15">
        <v>11.720938609999999</v>
      </c>
      <c r="I432" s="33">
        <f t="shared" si="846"/>
        <v>1169.2916850476588</v>
      </c>
      <c r="J432" s="68">
        <v>1218.2221744000001</v>
      </c>
      <c r="K432" s="48">
        <f t="shared" si="847"/>
        <v>4.0165489005682051E-2</v>
      </c>
      <c r="L432" s="44">
        <f t="shared" si="848"/>
        <v>0.81395579977423771</v>
      </c>
      <c r="M432" s="42">
        <f>-1/(G432*$E$429)</f>
        <v>5.7870493343695172E-3</v>
      </c>
      <c r="Q432" s="10">
        <f t="shared" si="849"/>
        <v>1179.2677776111848</v>
      </c>
      <c r="R432" s="48">
        <f t="shared" si="850"/>
        <v>3.1976430578437923E-2</v>
      </c>
      <c r="T432" s="10">
        <f t="shared" si="851"/>
        <v>1189.2438701747108</v>
      </c>
      <c r="U432" s="48">
        <f t="shared" si="852"/>
        <v>2.3787372151193802E-2</v>
      </c>
      <c r="W432" s="10">
        <f t="shared" si="853"/>
        <v>1199.219962738237</v>
      </c>
      <c r="X432" s="48">
        <f t="shared" si="854"/>
        <v>1.5598313723949491E-2</v>
      </c>
      <c r="Z432" s="10">
        <f t="shared" si="855"/>
        <v>1209.196055301763</v>
      </c>
      <c r="AA432" s="48">
        <f t="shared" si="856"/>
        <v>7.4092552967053686E-3</v>
      </c>
      <c r="AC432" s="10">
        <f t="shared" si="857"/>
        <v>1219.1721478652887</v>
      </c>
      <c r="AD432" s="48">
        <f t="shared" si="858"/>
        <v>-7.7980313053856837E-4</v>
      </c>
      <c r="AE432"/>
      <c r="AG432"/>
      <c r="AH432"/>
      <c r="AJ432"/>
      <c r="AK432"/>
      <c r="AM432"/>
      <c r="AN432"/>
      <c r="AP432"/>
    </row>
    <row r="433" spans="1:42" x14ac:dyDescent="0.2">
      <c r="A433" s="1">
        <v>43</v>
      </c>
      <c r="B433" t="s">
        <v>177</v>
      </c>
      <c r="C433" t="s">
        <v>62</v>
      </c>
      <c r="D433" t="s">
        <v>6</v>
      </c>
      <c r="F433" s="5">
        <f>(F429+F431)/2</f>
        <v>0.25</v>
      </c>
      <c r="H433"/>
      <c r="I433" s="33">
        <f t="shared" ref="I433:K434" si="859">(I429+I431)/2</f>
        <v>983.08080234335125</v>
      </c>
      <c r="J433" s="61">
        <f t="shared" si="859"/>
        <v>1009.1028272105264</v>
      </c>
      <c r="K433" s="48">
        <f t="shared" si="859"/>
        <v>2.5787287643527931E-2</v>
      </c>
      <c r="L433" s="44">
        <f t="shared" si="848"/>
        <v>0.68433251595513334</v>
      </c>
      <c r="M433" s="2">
        <f>(M429+M431)/2</f>
        <v>9.8430538173782181E-3</v>
      </c>
      <c r="Q433" s="10">
        <f t="shared" ref="Q433:R434" si="860">(Q429+Q431)/2</f>
        <v>1000.0488996095604</v>
      </c>
      <c r="R433" s="48">
        <f t="shared" si="860"/>
        <v>8.9722547165919826E-3</v>
      </c>
      <c r="T433" s="10">
        <f t="shared" ref="T433:U434" si="861">(T429+T431)/2</f>
        <v>1017.0169968757697</v>
      </c>
      <c r="U433" s="48">
        <f t="shared" si="861"/>
        <v>-7.8427782103440771E-3</v>
      </c>
      <c r="W433" s="10">
        <f t="shared" ref="W433:X434" si="862">(W429+W431)/2</f>
        <v>1033.9850941419788</v>
      </c>
      <c r="X433" s="48">
        <f t="shared" si="862"/>
        <v>-2.4657811137280022E-2</v>
      </c>
      <c r="Z433" s="10">
        <f t="shared" ref="Z433:AA434" si="863">(Z429+Z431)/2</f>
        <v>1050.9531914081881</v>
      </c>
      <c r="AA433" s="48">
        <f t="shared" si="863"/>
        <v>-4.1472844064216086E-2</v>
      </c>
      <c r="AC433" s="10">
        <f t="shared" ref="AC433:AD434" si="864">(AC429+AC431)/2</f>
        <v>1067.9212886743971</v>
      </c>
      <c r="AD433" s="48">
        <f t="shared" si="864"/>
        <v>-5.8287876991152031E-2</v>
      </c>
      <c r="AE433"/>
      <c r="AG433"/>
      <c r="AH433"/>
      <c r="AJ433"/>
      <c r="AK433"/>
      <c r="AM433"/>
      <c r="AN433"/>
      <c r="AP433"/>
    </row>
    <row r="434" spans="1:42" x14ac:dyDescent="0.2">
      <c r="A434" s="1">
        <v>43</v>
      </c>
      <c r="B434" t="s">
        <v>177</v>
      </c>
      <c r="C434" t="s">
        <v>62</v>
      </c>
      <c r="D434" t="s">
        <v>9</v>
      </c>
      <c r="F434" s="62">
        <f>(F430+F432)/2</f>
        <v>0.375</v>
      </c>
      <c r="H434"/>
      <c r="I434" s="33">
        <f t="shared" si="859"/>
        <v>1165.4540830287272</v>
      </c>
      <c r="J434" s="61">
        <f t="shared" si="859"/>
        <v>1218.2221744000001</v>
      </c>
      <c r="K434" s="48">
        <f>(K430+K432)/2</f>
        <v>4.3315654960280392E-2</v>
      </c>
      <c r="L434" s="44">
        <f t="shared" si="848"/>
        <v>0.81128440609165331</v>
      </c>
      <c r="M434" s="42">
        <f>(M430+M432)/2</f>
        <v>5.6622015986126954E-3</v>
      </c>
      <c r="Q434" s="10">
        <f t="shared" si="860"/>
        <v>1175.2149549337978</v>
      </c>
      <c r="R434" s="48">
        <f>(R430+R432)/2</f>
        <v>3.5303264355193861E-2</v>
      </c>
      <c r="T434" s="10">
        <f t="shared" si="861"/>
        <v>1184.9758268388684</v>
      </c>
      <c r="U434" s="48">
        <f>(U430+U432)/2</f>
        <v>2.7290873750107338E-2</v>
      </c>
      <c r="W434" s="10">
        <f t="shared" si="862"/>
        <v>1194.7366987439391</v>
      </c>
      <c r="X434" s="48">
        <f>(X430+X432)/2</f>
        <v>1.9278483145020713E-2</v>
      </c>
      <c r="Z434" s="10">
        <f t="shared" si="863"/>
        <v>1204.49757064901</v>
      </c>
      <c r="AA434" s="48">
        <f>(AA430+AA432)/2</f>
        <v>1.1266092539934183E-2</v>
      </c>
      <c r="AC434" s="10">
        <f t="shared" si="864"/>
        <v>1214.2584425540804</v>
      </c>
      <c r="AD434" s="48">
        <f>(AD430+AD432)/2</f>
        <v>3.2537019348478405E-3</v>
      </c>
    </row>
    <row r="435" spans="1:42" x14ac:dyDescent="0.2">
      <c r="A435" s="1">
        <v>43</v>
      </c>
      <c r="B435" t="s">
        <v>177</v>
      </c>
      <c r="C435" t="s">
        <v>62</v>
      </c>
      <c r="D435" t="s">
        <v>63</v>
      </c>
      <c r="F435" s="5">
        <f>AVERAGE(F429:F432)</f>
        <v>0.3125</v>
      </c>
      <c r="H435"/>
      <c r="I435" s="33">
        <f t="shared" ref="I435:K435" si="865">AVERAGE(I429:I432)</f>
        <v>1074.2674426860392</v>
      </c>
      <c r="J435" s="61">
        <f t="shared" si="865"/>
        <v>1113.6625008052633</v>
      </c>
      <c r="K435" s="48">
        <f t="shared" si="865"/>
        <v>3.4551471301904169E-2</v>
      </c>
      <c r="L435" s="44">
        <f t="shared" si="848"/>
        <v>0.74780846102339327</v>
      </c>
      <c r="M435" s="2">
        <f>AVERAGE(M429:M432)</f>
        <v>7.7526277079954563E-3</v>
      </c>
      <c r="Q435" s="10">
        <f t="shared" ref="Q435:R435" si="866">AVERAGE(Q429:Q432)</f>
        <v>1087.6319272716792</v>
      </c>
      <c r="R435" s="48">
        <f t="shared" si="866"/>
        <v>2.2137759535892924E-2</v>
      </c>
      <c r="T435" s="10">
        <f t="shared" ref="T435:U435" si="867">AVERAGE(T429:T432)</f>
        <v>1100.9964118573191</v>
      </c>
      <c r="U435" s="48">
        <f t="shared" si="867"/>
        <v>9.7240477698816302E-3</v>
      </c>
      <c r="W435" s="10">
        <f t="shared" ref="W435:X435" si="868">AVERAGE(W429:W432)</f>
        <v>1114.3608964429591</v>
      </c>
      <c r="X435" s="48">
        <f t="shared" si="868"/>
        <v>-2.6896639961296559E-3</v>
      </c>
      <c r="Z435" s="10">
        <f t="shared" ref="Z435:AA435" si="869">AVERAGE(Z429:Z432)</f>
        <v>1127.7253810285988</v>
      </c>
      <c r="AA435" s="48">
        <f t="shared" si="869"/>
        <v>-1.510337576214095E-2</v>
      </c>
      <c r="AC435" s="10">
        <f t="shared" ref="AC435:AD435" si="870">AVERAGE(AC429:AC432)</f>
        <v>1141.0898656142388</v>
      </c>
      <c r="AD435" s="48">
        <f t="shared" si="870"/>
        <v>-2.7517087528152094E-2</v>
      </c>
    </row>
    <row r="437" spans="1:42" x14ac:dyDescent="0.2">
      <c r="A437" s="1">
        <v>44</v>
      </c>
      <c r="B437" t="s">
        <v>178</v>
      </c>
      <c r="C437" t="s">
        <v>5</v>
      </c>
      <c r="D437" t="s">
        <v>6</v>
      </c>
      <c r="E437" s="60">
        <v>4743.523811</v>
      </c>
      <c r="F437" s="70" t="s">
        <v>10</v>
      </c>
      <c r="G437" s="2"/>
      <c r="H437" s="2"/>
      <c r="I437" s="34"/>
      <c r="J437" s="68">
        <v>125.42798436842105</v>
      </c>
      <c r="K437" s="50"/>
      <c r="Q437" s="10"/>
      <c r="R437" s="48"/>
      <c r="T437" s="10"/>
      <c r="U437" s="48"/>
      <c r="W437" s="10"/>
      <c r="X437" s="48"/>
    </row>
    <row r="438" spans="1:42" x14ac:dyDescent="0.2">
      <c r="A438" s="1">
        <v>44</v>
      </c>
      <c r="B438" t="s">
        <v>178</v>
      </c>
      <c r="C438" t="s">
        <v>5</v>
      </c>
      <c r="D438" t="s">
        <v>9</v>
      </c>
      <c r="F438" s="62">
        <v>0.08</v>
      </c>
      <c r="G438" s="2"/>
      <c r="H438" s="2"/>
      <c r="I438" s="34"/>
      <c r="J438" s="68">
        <v>139.28995760000001</v>
      </c>
      <c r="K438" s="48"/>
      <c r="Q438" s="10"/>
      <c r="R438" s="48"/>
      <c r="T438" s="10"/>
      <c r="U438" s="48"/>
      <c r="W438" s="10"/>
      <c r="X438" s="48"/>
    </row>
    <row r="439" spans="1:42" x14ac:dyDescent="0.2">
      <c r="A439" s="1">
        <v>44</v>
      </c>
      <c r="B439" s="71" t="s">
        <v>178</v>
      </c>
      <c r="C439" t="s">
        <v>8</v>
      </c>
      <c r="D439" t="s">
        <v>6</v>
      </c>
      <c r="E439" s="72"/>
      <c r="F439" s="62">
        <v>0.13</v>
      </c>
      <c r="I439" s="33"/>
      <c r="J439" s="68">
        <v>125.42798436842105</v>
      </c>
      <c r="K439" s="48"/>
      <c r="Q439" s="10"/>
      <c r="R439" s="48"/>
      <c r="T439" s="10"/>
      <c r="U439" s="48"/>
      <c r="W439" s="10"/>
      <c r="X439" s="48"/>
    </row>
    <row r="440" spans="1:42" x14ac:dyDescent="0.2">
      <c r="A440" s="1">
        <v>44</v>
      </c>
      <c r="B440" t="s">
        <v>178</v>
      </c>
      <c r="C440" t="s">
        <v>8</v>
      </c>
      <c r="D440" t="s">
        <v>9</v>
      </c>
      <c r="F440" s="62">
        <v>0.08</v>
      </c>
      <c r="I440" s="33"/>
      <c r="J440" s="68">
        <v>139.28995760000001</v>
      </c>
      <c r="K440" s="48"/>
      <c r="Q440" s="10"/>
      <c r="R440" s="48"/>
      <c r="T440" s="10"/>
      <c r="U440" s="48"/>
      <c r="W440" s="10"/>
      <c r="X440" s="48"/>
    </row>
    <row r="442" spans="1:42" x14ac:dyDescent="0.2">
      <c r="A442" s="1">
        <v>45</v>
      </c>
      <c r="B442" t="s">
        <v>179</v>
      </c>
      <c r="C442" t="s">
        <v>5</v>
      </c>
      <c r="D442" t="s">
        <v>6</v>
      </c>
      <c r="E442" s="60">
        <v>7769.580594</v>
      </c>
      <c r="F442" s="62">
        <v>0.04</v>
      </c>
      <c r="G442" s="2"/>
      <c r="H442" s="2"/>
      <c r="I442" s="34"/>
      <c r="J442" s="68">
        <v>1827.5733302631579</v>
      </c>
      <c r="K442" s="48"/>
      <c r="O442" s="1" t="s">
        <v>180</v>
      </c>
    </row>
    <row r="443" spans="1:42" x14ac:dyDescent="0.2">
      <c r="A443" s="1">
        <v>45</v>
      </c>
      <c r="B443" t="s">
        <v>179</v>
      </c>
      <c r="C443" t="s">
        <v>5</v>
      </c>
      <c r="D443" t="s">
        <v>9</v>
      </c>
      <c r="F443" s="62">
        <v>0.06</v>
      </c>
      <c r="G443" s="2"/>
      <c r="H443" s="2"/>
      <c r="I443" s="34"/>
      <c r="J443" s="68">
        <v>2109.1038960999999</v>
      </c>
      <c r="K443" s="48"/>
    </row>
    <row r="444" spans="1:42" x14ac:dyDescent="0.2">
      <c r="A444" s="1">
        <v>45</v>
      </c>
      <c r="B444" t="s">
        <v>179</v>
      </c>
      <c r="C444" t="s">
        <v>8</v>
      </c>
      <c r="D444" t="s">
        <v>6</v>
      </c>
      <c r="F444" s="62">
        <v>0.12</v>
      </c>
      <c r="I444" s="33"/>
      <c r="J444" s="68">
        <v>1827.5733302631579</v>
      </c>
      <c r="K444" s="48"/>
      <c r="Q444" s="10"/>
      <c r="R444" s="48"/>
      <c r="T444" s="10"/>
      <c r="U444" s="48"/>
      <c r="W444" s="10"/>
      <c r="X444" s="48"/>
    </row>
    <row r="445" spans="1:42" x14ac:dyDescent="0.2">
      <c r="A445" s="1">
        <v>45</v>
      </c>
      <c r="B445" t="s">
        <v>179</v>
      </c>
      <c r="C445" t="s">
        <v>8</v>
      </c>
      <c r="D445" t="s">
        <v>9</v>
      </c>
      <c r="F445" s="62">
        <v>0.08</v>
      </c>
      <c r="I445" s="33"/>
      <c r="J445" s="68">
        <v>2109.1038960999999</v>
      </c>
      <c r="K445" s="48"/>
      <c r="Q445" s="10"/>
      <c r="R445" s="48"/>
      <c r="T445" s="10"/>
      <c r="U445" s="48"/>
      <c r="W445" s="10"/>
      <c r="X445" s="48"/>
    </row>
    <row r="446" spans="1:42" s="4" customFormat="1" x14ac:dyDescent="0.2">
      <c r="A446" s="45"/>
      <c r="E446" s="67"/>
      <c r="F446" s="44"/>
      <c r="H446" s="80"/>
      <c r="I446" s="16"/>
      <c r="J446" s="81"/>
      <c r="K446" s="52"/>
      <c r="L446" s="44"/>
      <c r="M446" s="42"/>
      <c r="N446" s="45"/>
      <c r="O446" s="45"/>
      <c r="P446" s="25"/>
      <c r="R446" s="52"/>
      <c r="S446" s="26"/>
      <c r="U446" s="52"/>
      <c r="V446" s="26"/>
      <c r="X446" s="52"/>
      <c r="Y446" s="26"/>
      <c r="AA446" s="52"/>
      <c r="AB446" s="26"/>
      <c r="AD446" s="52"/>
      <c r="AE446" s="26"/>
      <c r="AG446" s="52"/>
      <c r="AH446" s="26"/>
      <c r="AJ446" s="52"/>
      <c r="AK446" s="26"/>
      <c r="AM446" s="52"/>
      <c r="AN446" s="26"/>
      <c r="AP446" s="52"/>
    </row>
    <row r="447" spans="1:42" x14ac:dyDescent="0.2">
      <c r="A447" s="1">
        <v>46</v>
      </c>
      <c r="B447" t="s">
        <v>181</v>
      </c>
      <c r="C447" t="s">
        <v>5</v>
      </c>
      <c r="D447" t="s">
        <v>6</v>
      </c>
      <c r="E447" s="60">
        <v>29653.513166000001</v>
      </c>
      <c r="F447" s="70" t="s">
        <v>10</v>
      </c>
      <c r="G447" s="2"/>
      <c r="H447" s="2"/>
      <c r="I447" s="34"/>
      <c r="J447" s="68">
        <v>415.12269563157895</v>
      </c>
      <c r="K447" s="50"/>
      <c r="O447" s="1" t="s">
        <v>137</v>
      </c>
      <c r="Q447" s="10"/>
      <c r="R447" s="48"/>
      <c r="T447" s="10"/>
      <c r="U447" s="48"/>
    </row>
    <row r="448" spans="1:42" x14ac:dyDescent="0.2">
      <c r="A448" s="1">
        <v>46</v>
      </c>
      <c r="B448" s="4" t="s">
        <v>181</v>
      </c>
      <c r="C448" s="4" t="s">
        <v>5</v>
      </c>
      <c r="D448" s="4" t="s">
        <v>9</v>
      </c>
      <c r="E448" s="67"/>
      <c r="F448" s="44">
        <v>0.69</v>
      </c>
      <c r="G448">
        <v>-2.22970324E-2</v>
      </c>
      <c r="H448" s="15">
        <v>8.9258136740000005</v>
      </c>
      <c r="I448" s="33">
        <f t="shared" ref="I448:I450" si="871">-H448/G448</f>
        <v>400.31397514585842</v>
      </c>
      <c r="J448" s="68">
        <v>419.73680649999994</v>
      </c>
      <c r="K448" s="48">
        <f t="shared" ref="K448:K450" si="872">(J448-I448)/J448</f>
        <v>4.6273834110713195E-2</v>
      </c>
      <c r="L448" s="44">
        <f>12*I448/$E$447</f>
        <v>0.16199657945616322</v>
      </c>
      <c r="M448" s="42">
        <f>-1/(G448*$E$447)</f>
        <v>1.5124352185396368E-3</v>
      </c>
      <c r="Q448" s="10">
        <f t="shared" ref="Q448:Q450" si="873">(-0.1-$H448)/$G448</f>
        <v>404.79887691242715</v>
      </c>
      <c r="R448" s="48">
        <f t="shared" ref="R448:R450" si="874">($J448-Q448)/$J448</f>
        <v>3.5588800782408385E-2</v>
      </c>
      <c r="T448" s="10">
        <f t="shared" ref="T448:T450" si="875">(-0.2-$H448)/$G448</f>
        <v>409.28377867899587</v>
      </c>
      <c r="U448" s="48">
        <f t="shared" ref="U448:U450" si="876">($J448-T448)/$J448</f>
        <v>2.4903767454103581E-2</v>
      </c>
      <c r="W448" s="10">
        <f t="shared" ref="W448:W450" si="877">(-0.3-$H448)/$G448</f>
        <v>413.76868044556466</v>
      </c>
      <c r="X448" s="48">
        <f t="shared" ref="X448:X450" si="878">($J448-W448)/$J448</f>
        <v>1.4218734125798636E-2</v>
      </c>
      <c r="Z448" s="10">
        <f t="shared" ref="Z448:Z450" si="879">(-0.4-$H448)/$G448</f>
        <v>418.25358221213332</v>
      </c>
      <c r="AA448" s="48">
        <f t="shared" ref="AA448:AA450" si="880">($J448-Z448)/$J448</f>
        <v>3.5337007974939635E-3</v>
      </c>
    </row>
    <row r="449" spans="1:42" x14ac:dyDescent="0.2">
      <c r="A449" s="1">
        <v>46</v>
      </c>
      <c r="B449" s="4" t="s">
        <v>181</v>
      </c>
      <c r="C449" s="4" t="s">
        <v>8</v>
      </c>
      <c r="D449" s="4" t="s">
        <v>6</v>
      </c>
      <c r="E449" s="67"/>
      <c r="F449" s="44">
        <v>0.62</v>
      </c>
      <c r="G449">
        <v>-2.1957782589999999E-2</v>
      </c>
      <c r="H449" s="15">
        <v>8.8393265319999994</v>
      </c>
      <c r="I449" s="33">
        <f t="shared" si="871"/>
        <v>402.56007161786914</v>
      </c>
      <c r="J449" s="68">
        <v>415.12269563157895</v>
      </c>
      <c r="K449" s="48">
        <f t="shared" si="872"/>
        <v>3.0262436012072746E-2</v>
      </c>
      <c r="L449" s="44">
        <f t="shared" ref="L449:L453" si="881">12*I449/$E$447</f>
        <v>0.16290551586154781</v>
      </c>
      <c r="M449" s="42">
        <f>-1/(G449*$E$447)</f>
        <v>1.5358024851761392E-3</v>
      </c>
      <c r="Q449" s="10">
        <f t="shared" si="873"/>
        <v>407.11426553932375</v>
      </c>
      <c r="R449" s="48">
        <f t="shared" si="874"/>
        <v>1.9291718271560541E-2</v>
      </c>
      <c r="T449" s="10">
        <f t="shared" si="875"/>
        <v>411.66845946077831</v>
      </c>
      <c r="U449" s="48">
        <f t="shared" si="876"/>
        <v>8.3210005310484711E-3</v>
      </c>
      <c r="W449" s="10">
        <f t="shared" si="877"/>
        <v>416.22265338223303</v>
      </c>
      <c r="X449" s="48">
        <f t="shared" si="878"/>
        <v>-2.6497172094640089E-3</v>
      </c>
      <c r="Z449" s="10">
        <f t="shared" si="879"/>
        <v>420.77684730368759</v>
      </c>
      <c r="AA449" s="48">
        <f t="shared" si="880"/>
        <v>-1.3620434949976078E-2</v>
      </c>
    </row>
    <row r="450" spans="1:42" x14ac:dyDescent="0.2">
      <c r="A450" s="1">
        <v>46</v>
      </c>
      <c r="B450" s="4" t="s">
        <v>181</v>
      </c>
      <c r="C450" s="4" t="s">
        <v>8</v>
      </c>
      <c r="D450" s="4" t="s">
        <v>9</v>
      </c>
      <c r="E450" s="67"/>
      <c r="F450" s="44">
        <v>0.69</v>
      </c>
      <c r="G450">
        <v>-2.22970324E-2</v>
      </c>
      <c r="H450" s="15">
        <v>8.9258136740000005</v>
      </c>
      <c r="I450" s="33">
        <f t="shared" si="871"/>
        <v>400.31397514585842</v>
      </c>
      <c r="J450" s="68">
        <v>419.73680649999994</v>
      </c>
      <c r="K450" s="48">
        <f t="shared" si="872"/>
        <v>4.6273834110713195E-2</v>
      </c>
      <c r="L450" s="44">
        <f t="shared" si="881"/>
        <v>0.16199657945616322</v>
      </c>
      <c r="M450" s="42">
        <f>-1/(G450*$E$447)</f>
        <v>1.5124352185396368E-3</v>
      </c>
      <c r="Q450" s="10">
        <f t="shared" si="873"/>
        <v>404.79887691242715</v>
      </c>
      <c r="R450" s="48">
        <f t="shared" si="874"/>
        <v>3.5588800782408385E-2</v>
      </c>
      <c r="T450" s="10">
        <f t="shared" si="875"/>
        <v>409.28377867899587</v>
      </c>
      <c r="U450" s="48">
        <f t="shared" si="876"/>
        <v>2.4903767454103581E-2</v>
      </c>
      <c r="W450" s="10">
        <f t="shared" si="877"/>
        <v>413.76868044556466</v>
      </c>
      <c r="X450" s="48">
        <f t="shared" si="878"/>
        <v>1.4218734125798636E-2</v>
      </c>
      <c r="Z450" s="10">
        <f t="shared" si="879"/>
        <v>418.25358221213332</v>
      </c>
      <c r="AA450" s="48">
        <f t="shared" si="880"/>
        <v>3.5337007974939635E-3</v>
      </c>
    </row>
    <row r="451" spans="1:42" x14ac:dyDescent="0.2">
      <c r="A451" s="1">
        <v>46</v>
      </c>
      <c r="B451" s="4" t="s">
        <v>181</v>
      </c>
      <c r="C451" s="31" t="s">
        <v>8</v>
      </c>
      <c r="D451" s="4" t="s">
        <v>6</v>
      </c>
      <c r="E451" s="67"/>
      <c r="F451" s="44">
        <v>0.62</v>
      </c>
      <c r="H451"/>
      <c r="I451" s="33">
        <f>I449</f>
        <v>402.56007161786914</v>
      </c>
      <c r="J451" s="68">
        <f>J449</f>
        <v>415.12269563157895</v>
      </c>
      <c r="K451" s="48">
        <f>K449</f>
        <v>3.0262436012072746E-2</v>
      </c>
      <c r="L451" s="44">
        <f t="shared" si="881"/>
        <v>0.16290551586154781</v>
      </c>
      <c r="M451" s="42">
        <v>1.5358024851761392E-3</v>
      </c>
      <c r="Q451" s="10">
        <f>Q449</f>
        <v>407.11426553932375</v>
      </c>
      <c r="R451" s="48">
        <f>R449</f>
        <v>1.9291718271560541E-2</v>
      </c>
      <c r="T451" s="10">
        <f>T449</f>
        <v>411.66845946077831</v>
      </c>
      <c r="U451" s="48">
        <f>U449</f>
        <v>8.3210005310484711E-3</v>
      </c>
      <c r="W451" s="10">
        <f>W449</f>
        <v>416.22265338223303</v>
      </c>
      <c r="X451" s="48">
        <f>X449</f>
        <v>-2.6497172094640089E-3</v>
      </c>
      <c r="Z451" s="10">
        <f>Z449</f>
        <v>420.77684730368759</v>
      </c>
      <c r="AA451" s="48">
        <f>AA449</f>
        <v>-1.3620434949976078E-2</v>
      </c>
    </row>
    <row r="452" spans="1:42" x14ac:dyDescent="0.2">
      <c r="A452" s="1">
        <v>46</v>
      </c>
      <c r="B452" s="4" t="s">
        <v>181</v>
      </c>
      <c r="C452" s="4" t="s">
        <v>62</v>
      </c>
      <c r="D452" s="4" t="s">
        <v>9</v>
      </c>
      <c r="E452" s="67"/>
      <c r="F452" s="44">
        <f>(F448+F450)/2</f>
        <v>0.69</v>
      </c>
      <c r="H452"/>
      <c r="I452" s="33">
        <f t="shared" ref="I452:J452" si="882">(I448+I450)/2</f>
        <v>400.31397514585842</v>
      </c>
      <c r="J452" s="61">
        <f t="shared" si="882"/>
        <v>419.73680649999994</v>
      </c>
      <c r="K452" s="48">
        <f>(K448+K450)/2</f>
        <v>4.6273834110713195E-2</v>
      </c>
      <c r="L452" s="44">
        <f t="shared" si="881"/>
        <v>0.16199657945616322</v>
      </c>
      <c r="M452" s="42">
        <f>(M448+M450)/2</f>
        <v>1.5124352185396368E-3</v>
      </c>
      <c r="Q452" s="10">
        <f t="shared" ref="Q452" si="883">(Q448+Q450)/2</f>
        <v>404.79887691242715</v>
      </c>
      <c r="R452" s="48">
        <f>(R448+R450)/2</f>
        <v>3.5588800782408385E-2</v>
      </c>
      <c r="T452" s="10">
        <f t="shared" ref="T452" si="884">(T448+T450)/2</f>
        <v>409.28377867899587</v>
      </c>
      <c r="U452" s="48">
        <f>(U448+U450)/2</f>
        <v>2.4903767454103581E-2</v>
      </c>
      <c r="W452" s="10">
        <f t="shared" ref="W452" si="885">(W448+W450)/2</f>
        <v>413.76868044556466</v>
      </c>
      <c r="X452" s="48">
        <f>(X448+X450)/2</f>
        <v>1.4218734125798636E-2</v>
      </c>
      <c r="Z452" s="10">
        <f t="shared" ref="Z452" si="886">(Z448+Z450)/2</f>
        <v>418.25358221213332</v>
      </c>
      <c r="AA452" s="48">
        <f>(AA448+AA450)/2</f>
        <v>3.5337007974939635E-3</v>
      </c>
    </row>
    <row r="453" spans="1:42" x14ac:dyDescent="0.2">
      <c r="A453" s="1">
        <v>46</v>
      </c>
      <c r="B453" s="4" t="s">
        <v>181</v>
      </c>
      <c r="C453" s="4" t="s">
        <v>62</v>
      </c>
      <c r="D453" s="4" t="s">
        <v>63</v>
      </c>
      <c r="E453" s="67"/>
      <c r="F453" s="44">
        <f>AVERAGE(F448:F450)</f>
        <v>0.66666666666666663</v>
      </c>
      <c r="H453"/>
      <c r="I453" s="33">
        <f>AVERAGE(I448:I450)</f>
        <v>401.06267396986203</v>
      </c>
      <c r="J453" s="61">
        <f>AVERAGE(J448:J450)</f>
        <v>418.19876954385956</v>
      </c>
      <c r="K453" s="48">
        <f>AVERAGE(K448:K450)</f>
        <v>4.0936701411166378E-2</v>
      </c>
      <c r="L453" s="44">
        <f t="shared" si="881"/>
        <v>0.16229955825795808</v>
      </c>
      <c r="M453" s="42">
        <f>AVERAGE(M448:M450)</f>
        <v>1.5202243074184708E-3</v>
      </c>
      <c r="Q453" s="10">
        <f>AVERAGE(Q448:Q450)</f>
        <v>405.5706731213927</v>
      </c>
      <c r="R453" s="48">
        <f>AVERAGE(R448:R450)</f>
        <v>3.0156439945459107E-2</v>
      </c>
      <c r="T453" s="10">
        <f>AVERAGE(T448:T450)</f>
        <v>410.07867227292337</v>
      </c>
      <c r="U453" s="48">
        <f>AVERAGE(U448:U450)</f>
        <v>1.9376178479751878E-2</v>
      </c>
      <c r="W453" s="10">
        <f>AVERAGE(W448:W450)</f>
        <v>414.5866714244541</v>
      </c>
      <c r="X453" s="48">
        <f>AVERAGE(X448:X450)</f>
        <v>8.5959170140444217E-3</v>
      </c>
      <c r="Z453" s="10">
        <f>AVERAGE(Z448:Z450)</f>
        <v>419.09467057598476</v>
      </c>
      <c r="AA453" s="48">
        <f>AVERAGE(AA448:AA450)</f>
        <v>-2.1843444516627167E-3</v>
      </c>
    </row>
    <row r="454" spans="1:42" s="4" customFormat="1" x14ac:dyDescent="0.2">
      <c r="A454" s="45"/>
      <c r="E454" s="67"/>
      <c r="F454" s="44"/>
      <c r="H454" s="80"/>
      <c r="I454" s="16"/>
      <c r="J454" s="81"/>
      <c r="K454" s="52"/>
      <c r="L454" s="44"/>
      <c r="M454" s="42"/>
      <c r="N454" s="45"/>
      <c r="O454" s="45"/>
      <c r="P454" s="25"/>
      <c r="R454" s="52"/>
      <c r="S454" s="26"/>
      <c r="U454" s="52"/>
      <c r="V454" s="26"/>
      <c r="X454" s="52"/>
      <c r="Y454" s="26"/>
      <c r="AA454" s="52"/>
      <c r="AB454" s="26"/>
      <c r="AD454" s="52"/>
      <c r="AE454" s="26"/>
      <c r="AG454" s="52"/>
      <c r="AH454" s="26"/>
      <c r="AJ454" s="52"/>
      <c r="AK454" s="26"/>
      <c r="AM454" s="52"/>
      <c r="AN454" s="26"/>
      <c r="AP454" s="52"/>
    </row>
    <row r="455" spans="1:42" x14ac:dyDescent="0.2">
      <c r="A455" s="1">
        <v>47</v>
      </c>
      <c r="B455" t="s">
        <v>182</v>
      </c>
      <c r="C455" t="s">
        <v>5</v>
      </c>
      <c r="D455" t="s">
        <v>6</v>
      </c>
      <c r="E455" s="60">
        <v>1993.0939209999999</v>
      </c>
      <c r="F455" s="5">
        <v>0.49</v>
      </c>
      <c r="G455">
        <v>-7.7525277029999997E-3</v>
      </c>
      <c r="H455" s="15">
        <v>2.248963582</v>
      </c>
      <c r="I455" s="33">
        <f t="shared" ref="I455:I458" si="887">-H455/G455</f>
        <v>290.0942335400772</v>
      </c>
      <c r="J455" s="68">
        <v>322.17205642105256</v>
      </c>
      <c r="K455" s="48">
        <f t="shared" ref="K455:K458" si="888">(J455-I455)/J455</f>
        <v>9.9567365454725429E-2</v>
      </c>
      <c r="L455" s="44">
        <f>12*I455/$E$455</f>
        <v>1.7465964678344561</v>
      </c>
      <c r="M455" s="42">
        <f>-1/(G455*$E$455)</f>
        <v>6.4718569396946035E-2</v>
      </c>
      <c r="Q455" s="10">
        <f>(-0.1-$H455)/$G455</f>
        <v>302.99325226416414</v>
      </c>
      <c r="R455" s="48">
        <f>($J455-Q455)/$J455</f>
        <v>5.952969469153243E-2</v>
      </c>
      <c r="T455" s="10">
        <f>(-0.2-$H455)/$G455</f>
        <v>315.89227098825114</v>
      </c>
      <c r="U455" s="48">
        <f>($J455-T455)/$J455</f>
        <v>1.9492023928339246E-2</v>
      </c>
      <c r="W455" s="10">
        <f>(-0.3-$H455)/$G455</f>
        <v>328.79128971233808</v>
      </c>
      <c r="X455" s="48">
        <f>($J455-W455)/$J455</f>
        <v>-2.054564683485376E-2</v>
      </c>
    </row>
    <row r="456" spans="1:42" x14ac:dyDescent="0.2">
      <c r="A456" s="1">
        <v>47</v>
      </c>
      <c r="B456" t="s">
        <v>182</v>
      </c>
      <c r="C456" t="s">
        <v>5</v>
      </c>
      <c r="D456" t="s">
        <v>9</v>
      </c>
      <c r="F456" s="5">
        <v>0.85</v>
      </c>
      <c r="G456">
        <v>-1.0755327679999999E-2</v>
      </c>
      <c r="H456" s="15">
        <v>3.3905250439999999</v>
      </c>
      <c r="I456" s="33">
        <f t="shared" si="887"/>
        <v>315.2414454377647</v>
      </c>
      <c r="J456" s="68">
        <v>342.11184930000002</v>
      </c>
      <c r="K456" s="48">
        <f t="shared" si="888"/>
        <v>7.8542745354232071E-2</v>
      </c>
      <c r="L456" s="44">
        <f t="shared" ref="L456:L461" si="889">12*I456/$E$455</f>
        <v>1.8980025504042348</v>
      </c>
      <c r="M456" s="42">
        <f>-1/(G456*$E$455)</f>
        <v>4.6649671407161822E-2</v>
      </c>
      <c r="Q456" s="10">
        <f t="shared" ref="Q456:Q458" si="890">(-0.1-$H456)/$G456</f>
        <v>324.53916308759085</v>
      </c>
      <c r="R456" s="48">
        <f t="shared" ref="R456:R458" si="891">($J456-Q456)/$J456</f>
        <v>5.1365324669007791E-2</v>
      </c>
      <c r="T456" s="10">
        <f t="shared" ref="T456:T458" si="892">(-0.2-$H456)/$G456</f>
        <v>333.83688073741706</v>
      </c>
      <c r="U456" s="48">
        <f t="shared" ref="U456:U458" si="893">($J456-T456)/$J456</f>
        <v>2.418790398378334E-2</v>
      </c>
      <c r="W456" s="10">
        <f t="shared" ref="W456:W458" si="894">(-0.3-$H456)/$G456</f>
        <v>343.13459838724316</v>
      </c>
      <c r="X456" s="48">
        <f t="shared" ref="X456:X458" si="895">($J456-W456)/$J456</f>
        <v>-2.9895167014407815E-3</v>
      </c>
    </row>
    <row r="457" spans="1:42" x14ac:dyDescent="0.2">
      <c r="A457" s="1">
        <v>47</v>
      </c>
      <c r="B457" t="s">
        <v>182</v>
      </c>
      <c r="C457" t="s">
        <v>8</v>
      </c>
      <c r="D457" t="s">
        <v>6</v>
      </c>
      <c r="F457" s="5">
        <v>0.49</v>
      </c>
      <c r="G457">
        <v>-7.7525277029999997E-3</v>
      </c>
      <c r="H457" s="15">
        <v>2.248963582</v>
      </c>
      <c r="I457" s="33">
        <f t="shared" si="887"/>
        <v>290.0942335400772</v>
      </c>
      <c r="J457" s="68">
        <v>322.17205642105256</v>
      </c>
      <c r="K457" s="48">
        <f t="shared" si="888"/>
        <v>9.9567365454725429E-2</v>
      </c>
      <c r="L457" s="44">
        <f t="shared" si="889"/>
        <v>1.7465964678344561</v>
      </c>
      <c r="M457" s="42">
        <f>-1/(G457*$E$455)</f>
        <v>6.4718569396946035E-2</v>
      </c>
      <c r="Q457" s="10">
        <f t="shared" si="890"/>
        <v>302.99325226416414</v>
      </c>
      <c r="R457" s="48">
        <f t="shared" si="891"/>
        <v>5.952969469153243E-2</v>
      </c>
      <c r="T457" s="10">
        <f t="shared" si="892"/>
        <v>315.89227098825114</v>
      </c>
      <c r="U457" s="48">
        <f t="shared" si="893"/>
        <v>1.9492023928339246E-2</v>
      </c>
      <c r="W457" s="10">
        <f t="shared" si="894"/>
        <v>328.79128971233808</v>
      </c>
      <c r="X457" s="48">
        <f t="shared" si="895"/>
        <v>-2.054564683485376E-2</v>
      </c>
    </row>
    <row r="458" spans="1:42" x14ac:dyDescent="0.2">
      <c r="A458" s="1">
        <v>47</v>
      </c>
      <c r="B458" t="s">
        <v>182</v>
      </c>
      <c r="C458" t="s">
        <v>8</v>
      </c>
      <c r="D458" t="s">
        <v>9</v>
      </c>
      <c r="F458" s="5">
        <v>0.86</v>
      </c>
      <c r="G458">
        <v>-1.0755327679999999E-2</v>
      </c>
      <c r="H458" s="15">
        <v>3.3905250439999999</v>
      </c>
      <c r="I458" s="33">
        <f t="shared" si="887"/>
        <v>315.2414454377647</v>
      </c>
      <c r="J458" s="68">
        <v>342.11184930000002</v>
      </c>
      <c r="K458" s="48">
        <f t="shared" si="888"/>
        <v>7.8542745354232071E-2</v>
      </c>
      <c r="L458" s="44">
        <f t="shared" si="889"/>
        <v>1.8980025504042348</v>
      </c>
      <c r="M458" s="42">
        <f>-1/(G458*$E$455)</f>
        <v>4.6649671407161822E-2</v>
      </c>
      <c r="Q458" s="10">
        <f t="shared" si="890"/>
        <v>324.53916308759085</v>
      </c>
      <c r="R458" s="48">
        <f t="shared" si="891"/>
        <v>5.1365324669007791E-2</v>
      </c>
      <c r="T458" s="10">
        <f t="shared" si="892"/>
        <v>333.83688073741706</v>
      </c>
      <c r="U458" s="48">
        <f t="shared" si="893"/>
        <v>2.418790398378334E-2</v>
      </c>
      <c r="W458" s="10">
        <f t="shared" si="894"/>
        <v>343.13459838724316</v>
      </c>
      <c r="X458" s="48">
        <f t="shared" si="895"/>
        <v>-2.9895167014407815E-3</v>
      </c>
    </row>
    <row r="459" spans="1:42" x14ac:dyDescent="0.2">
      <c r="A459" s="1">
        <v>47</v>
      </c>
      <c r="B459" t="s">
        <v>182</v>
      </c>
      <c r="C459" t="s">
        <v>62</v>
      </c>
      <c r="D459" t="s">
        <v>6</v>
      </c>
      <c r="F459" s="5">
        <f>(F455+F457)/2</f>
        <v>0.49</v>
      </c>
      <c r="H459"/>
      <c r="I459" s="33">
        <f t="shared" ref="I459:K460" si="896">(I455+I457)/2</f>
        <v>290.0942335400772</v>
      </c>
      <c r="J459" s="61">
        <f t="shared" si="896"/>
        <v>322.17205642105256</v>
      </c>
      <c r="K459" s="48">
        <f t="shared" si="896"/>
        <v>9.9567365454725429E-2</v>
      </c>
      <c r="L459" s="44">
        <f t="shared" si="889"/>
        <v>1.7465964678344561</v>
      </c>
      <c r="M459" s="2">
        <f>(M455+M457)/2</f>
        <v>6.4718569396946035E-2</v>
      </c>
      <c r="Q459" s="10">
        <f t="shared" ref="Q459:R460" si="897">(Q455+Q457)/2</f>
        <v>302.99325226416414</v>
      </c>
      <c r="R459" s="48">
        <f t="shared" si="897"/>
        <v>5.952969469153243E-2</v>
      </c>
      <c r="T459" s="10">
        <f t="shared" ref="T459:U460" si="898">(T455+T457)/2</f>
        <v>315.89227098825114</v>
      </c>
      <c r="U459" s="48">
        <f t="shared" si="898"/>
        <v>1.9492023928339246E-2</v>
      </c>
      <c r="W459" s="10">
        <f t="shared" ref="W459:X460" si="899">(W455+W457)/2</f>
        <v>328.79128971233808</v>
      </c>
      <c r="X459" s="48">
        <f t="shared" si="899"/>
        <v>-2.054564683485376E-2</v>
      </c>
    </row>
    <row r="460" spans="1:42" x14ac:dyDescent="0.2">
      <c r="A460" s="1">
        <v>47</v>
      </c>
      <c r="B460" t="s">
        <v>182</v>
      </c>
      <c r="C460" t="s">
        <v>62</v>
      </c>
      <c r="D460" t="s">
        <v>9</v>
      </c>
      <c r="F460" s="5">
        <f>(F456+F458)/2</f>
        <v>0.85499999999999998</v>
      </c>
      <c r="H460"/>
      <c r="I460" s="33">
        <f t="shared" si="896"/>
        <v>315.2414454377647</v>
      </c>
      <c r="J460" s="61">
        <f t="shared" si="896"/>
        <v>342.11184930000002</v>
      </c>
      <c r="K460" s="48">
        <f>(K456+K458)/2</f>
        <v>7.8542745354232071E-2</v>
      </c>
      <c r="L460" s="44">
        <f t="shared" si="889"/>
        <v>1.8980025504042348</v>
      </c>
      <c r="M460" s="42">
        <f>(M456+M458)/2</f>
        <v>4.6649671407161822E-2</v>
      </c>
      <c r="Q460" s="10">
        <f t="shared" si="897"/>
        <v>324.53916308759085</v>
      </c>
      <c r="R460" s="48">
        <f>(R456+R458)/2</f>
        <v>5.1365324669007791E-2</v>
      </c>
      <c r="T460" s="10">
        <f t="shared" si="898"/>
        <v>333.83688073741706</v>
      </c>
      <c r="U460" s="48">
        <f>(U456+U458)/2</f>
        <v>2.418790398378334E-2</v>
      </c>
      <c r="W460" s="10">
        <f t="shared" si="899"/>
        <v>343.13459838724316</v>
      </c>
      <c r="X460" s="48">
        <f>(X456+X458)/2</f>
        <v>-2.9895167014407815E-3</v>
      </c>
    </row>
    <row r="461" spans="1:42" x14ac:dyDescent="0.2">
      <c r="A461" s="1">
        <v>47</v>
      </c>
      <c r="B461" t="s">
        <v>182</v>
      </c>
      <c r="C461" t="s">
        <v>62</v>
      </c>
      <c r="D461" t="s">
        <v>63</v>
      </c>
      <c r="F461" s="5">
        <f>AVERAGE(F455:F458)</f>
        <v>0.67249999999999999</v>
      </c>
      <c r="H461"/>
      <c r="I461" s="33">
        <f t="shared" ref="I461:K461" si="900">AVERAGE(I455:I458)</f>
        <v>302.66783948892095</v>
      </c>
      <c r="J461" s="61">
        <f t="shared" si="900"/>
        <v>332.14195286052632</v>
      </c>
      <c r="K461" s="48">
        <f t="shared" si="900"/>
        <v>8.905505540447875E-2</v>
      </c>
      <c r="L461" s="44">
        <f t="shared" si="889"/>
        <v>1.8222995091193457</v>
      </c>
      <c r="M461" s="2">
        <f>AVERAGE(M455:M458)</f>
        <v>5.5684120402053922E-2</v>
      </c>
      <c r="Q461" s="10">
        <f t="shared" ref="Q461:R461" si="901">AVERAGE(Q455:Q458)</f>
        <v>313.76620767587747</v>
      </c>
      <c r="R461" s="48">
        <f t="shared" si="901"/>
        <v>5.544750968027011E-2</v>
      </c>
      <c r="T461" s="10">
        <f t="shared" ref="T461:U461" si="902">AVERAGE(T455:T458)</f>
        <v>324.8645758628341</v>
      </c>
      <c r="U461" s="48">
        <f t="shared" si="902"/>
        <v>2.1839963956061293E-2</v>
      </c>
      <c r="W461" s="10">
        <f t="shared" ref="W461:X461" si="903">AVERAGE(W455:W458)</f>
        <v>335.96294404979062</v>
      </c>
      <c r="X461" s="48">
        <f t="shared" si="903"/>
        <v>-1.1767581768147271E-2</v>
      </c>
    </row>
    <row r="462" spans="1:42" s="4" customFormat="1" x14ac:dyDescent="0.2">
      <c r="A462" s="45"/>
      <c r="E462" s="67"/>
      <c r="F462" s="44"/>
      <c r="H462" s="80"/>
      <c r="I462" s="16"/>
      <c r="J462" s="81"/>
      <c r="K462" s="52"/>
      <c r="L462" s="44"/>
      <c r="M462" s="42"/>
      <c r="N462" s="45"/>
      <c r="O462" s="45"/>
      <c r="P462" s="25"/>
      <c r="R462" s="52"/>
      <c r="S462" s="26"/>
      <c r="U462" s="52"/>
      <c r="V462" s="26"/>
      <c r="X462" s="52"/>
      <c r="Y462" s="26"/>
      <c r="AA462" s="52"/>
      <c r="AB462" s="26"/>
      <c r="AD462" s="52"/>
      <c r="AE462" s="26"/>
      <c r="AG462" s="52"/>
      <c r="AH462" s="26"/>
      <c r="AJ462" s="52"/>
      <c r="AK462" s="26"/>
      <c r="AM462" s="52"/>
      <c r="AN462" s="26"/>
      <c r="AP462" s="52"/>
    </row>
    <row r="463" spans="1:42" x14ac:dyDescent="0.2">
      <c r="A463" s="1">
        <v>48</v>
      </c>
      <c r="B463" t="s">
        <v>183</v>
      </c>
      <c r="C463" t="s">
        <v>5</v>
      </c>
      <c r="D463" t="s">
        <v>6</v>
      </c>
      <c r="E463" s="60">
        <v>35569.265935000003</v>
      </c>
      <c r="F463" s="62">
        <v>0</v>
      </c>
      <c r="G463" s="2"/>
      <c r="H463" s="2"/>
      <c r="I463" s="34"/>
      <c r="J463" s="68">
        <v>80.94736842105263</v>
      </c>
      <c r="K463" s="48"/>
    </row>
    <row r="464" spans="1:42" x14ac:dyDescent="0.2">
      <c r="A464" s="1">
        <v>48</v>
      </c>
      <c r="B464" s="6" t="s">
        <v>183</v>
      </c>
      <c r="C464" t="s">
        <v>5</v>
      </c>
      <c r="D464" t="s">
        <v>9</v>
      </c>
      <c r="E464" s="69"/>
      <c r="F464" s="62">
        <v>0.02</v>
      </c>
      <c r="G464" s="2"/>
      <c r="H464" s="2"/>
      <c r="I464" s="34"/>
      <c r="J464" s="68">
        <v>153.80000000000001</v>
      </c>
      <c r="K464" s="48"/>
    </row>
    <row r="465" spans="1:42" x14ac:dyDescent="0.2">
      <c r="A465" s="1">
        <v>48</v>
      </c>
      <c r="B465" t="s">
        <v>183</v>
      </c>
      <c r="C465" t="s">
        <v>8</v>
      </c>
      <c r="D465" t="s">
        <v>6</v>
      </c>
      <c r="F465" s="62">
        <v>0</v>
      </c>
      <c r="I465" s="33"/>
      <c r="J465" s="68">
        <v>80.94736842105263</v>
      </c>
      <c r="K465" s="48"/>
    </row>
    <row r="466" spans="1:42" x14ac:dyDescent="0.2">
      <c r="A466" s="1">
        <v>48</v>
      </c>
      <c r="B466" s="6" t="s">
        <v>183</v>
      </c>
      <c r="C466" t="s">
        <v>8</v>
      </c>
      <c r="D466" t="s">
        <v>9</v>
      </c>
      <c r="E466" s="69"/>
      <c r="F466" s="62">
        <v>0.02</v>
      </c>
      <c r="I466" s="33"/>
      <c r="J466" s="68">
        <v>153.80000000000001</v>
      </c>
      <c r="K466" s="48"/>
    </row>
    <row r="467" spans="1:42" s="4" customFormat="1" x14ac:dyDescent="0.2">
      <c r="A467" s="45"/>
      <c r="E467" s="67"/>
      <c r="F467" s="44"/>
      <c r="H467" s="80"/>
      <c r="I467" s="16"/>
      <c r="J467" s="81"/>
      <c r="K467" s="52"/>
      <c r="L467" s="44"/>
      <c r="M467" s="42"/>
      <c r="N467" s="45"/>
      <c r="O467" s="45"/>
      <c r="P467" s="25"/>
      <c r="R467" s="52"/>
      <c r="S467" s="26"/>
      <c r="U467" s="52"/>
      <c r="V467" s="26"/>
      <c r="X467" s="52"/>
      <c r="Y467" s="26"/>
      <c r="AA467" s="52"/>
      <c r="AB467" s="26"/>
      <c r="AD467" s="52"/>
      <c r="AE467" s="26"/>
      <c r="AG467" s="52"/>
      <c r="AH467" s="26"/>
      <c r="AJ467" s="52"/>
      <c r="AK467" s="26"/>
      <c r="AM467" s="52"/>
      <c r="AN467" s="26"/>
      <c r="AP467" s="52"/>
    </row>
    <row r="468" spans="1:42" x14ac:dyDescent="0.2">
      <c r="A468" s="1">
        <v>49</v>
      </c>
      <c r="B468" t="s">
        <v>184</v>
      </c>
      <c r="C468" t="s">
        <v>5</v>
      </c>
      <c r="D468" t="s">
        <v>6</v>
      </c>
      <c r="E468" s="60">
        <v>37425.708506000003</v>
      </c>
      <c r="F468" s="5">
        <v>0.37</v>
      </c>
      <c r="G468">
        <v>-3.569588972E-4</v>
      </c>
      <c r="H468" s="15">
        <v>9.4081039089999994</v>
      </c>
      <c r="I468" s="33">
        <f t="shared" ref="I468:I471" si="904">-H468/G468</f>
        <v>26356.266737704387</v>
      </c>
      <c r="J468" s="68">
        <v>25099.891512631581</v>
      </c>
      <c r="K468" s="48">
        <f t="shared" ref="K468:K471" si="905">(J468-I468)/J468</f>
        <v>-5.0055006191581854E-2</v>
      </c>
      <c r="L468" s="44">
        <f>12*I468/$E$468</f>
        <v>8.4507471863023831</v>
      </c>
      <c r="M468" s="42">
        <f>-1/(G468*$E$468)</f>
        <v>7.4853439014229445E-2</v>
      </c>
      <c r="O468" s="1" t="s">
        <v>137</v>
      </c>
    </row>
    <row r="469" spans="1:42" x14ac:dyDescent="0.2">
      <c r="A469" s="1">
        <v>49</v>
      </c>
      <c r="B469" t="s">
        <v>184</v>
      </c>
      <c r="C469" t="s">
        <v>5</v>
      </c>
      <c r="D469" t="s">
        <v>9</v>
      </c>
      <c r="F469" s="5">
        <v>0.42</v>
      </c>
      <c r="G469">
        <v>-2.9418741199999999E-4</v>
      </c>
      <c r="H469" s="15">
        <v>7.3627758060000001</v>
      </c>
      <c r="I469" s="33">
        <f t="shared" si="904"/>
        <v>25027.50119709405</v>
      </c>
      <c r="J469" s="68">
        <v>24576.111721999998</v>
      </c>
      <c r="K469" s="48">
        <f t="shared" si="905"/>
        <v>-1.8367001265296928E-2</v>
      </c>
      <c r="L469" s="44">
        <f t="shared" ref="L469:L474" si="906">12*I469/$E$468</f>
        <v>8.024698164818453</v>
      </c>
      <c r="M469" s="42">
        <f t="shared" ref="M469:M471" si="907">-1/(G469*$E$468)</f>
        <v>9.0825099756976682E-2</v>
      </c>
    </row>
    <row r="470" spans="1:42" x14ac:dyDescent="0.2">
      <c r="A470" s="1">
        <v>49</v>
      </c>
      <c r="B470" t="s">
        <v>184</v>
      </c>
      <c r="C470" t="s">
        <v>8</v>
      </c>
      <c r="D470" t="s">
        <v>6</v>
      </c>
      <c r="F470" s="5">
        <v>0.4</v>
      </c>
      <c r="G470">
        <v>-2.9023223620000001E-4</v>
      </c>
      <c r="H470" s="15">
        <v>7.721030378</v>
      </c>
      <c r="I470" s="33">
        <f t="shared" si="904"/>
        <v>26602.938664192396</v>
      </c>
      <c r="J470" s="68">
        <v>25099.891512631581</v>
      </c>
      <c r="K470" s="48">
        <f t="shared" si="905"/>
        <v>-5.9882615460883686E-2</v>
      </c>
      <c r="L470" s="44">
        <f t="shared" si="906"/>
        <v>8.529838891871071</v>
      </c>
      <c r="M470" s="42">
        <f t="shared" si="907"/>
        <v>9.2062830070103699E-2</v>
      </c>
    </row>
    <row r="471" spans="1:42" x14ac:dyDescent="0.2">
      <c r="A471" s="1">
        <v>49</v>
      </c>
      <c r="B471" t="s">
        <v>184</v>
      </c>
      <c r="C471" t="s">
        <v>8</v>
      </c>
      <c r="D471" t="s">
        <v>9</v>
      </c>
      <c r="F471" s="5">
        <v>0.47</v>
      </c>
      <c r="G471">
        <v>-2.939839772E-4</v>
      </c>
      <c r="H471" s="15">
        <v>7.4086607679999998</v>
      </c>
      <c r="I471" s="33">
        <f t="shared" si="904"/>
        <v>25200.899853667263</v>
      </c>
      <c r="J471" s="68">
        <v>24576.111721999998</v>
      </c>
      <c r="K471" s="48">
        <f t="shared" si="905"/>
        <v>-2.5422578589108871E-2</v>
      </c>
      <c r="L471" s="44">
        <f t="shared" si="906"/>
        <v>8.0802958799170188</v>
      </c>
      <c r="M471" s="42">
        <f t="shared" si="907"/>
        <v>9.0887950073446383E-2</v>
      </c>
    </row>
    <row r="472" spans="1:42" x14ac:dyDescent="0.2">
      <c r="A472" s="1">
        <v>49</v>
      </c>
      <c r="B472" t="s">
        <v>184</v>
      </c>
      <c r="C472" t="s">
        <v>62</v>
      </c>
      <c r="D472" t="s">
        <v>6</v>
      </c>
      <c r="F472" s="5">
        <f>(F468+F470)/2</f>
        <v>0.38500000000000001</v>
      </c>
      <c r="H472"/>
      <c r="I472" s="33">
        <f t="shared" ref="I472:K473" si="908">(I468+I470)/2</f>
        <v>26479.602700948391</v>
      </c>
      <c r="J472" s="61">
        <f t="shared" si="908"/>
        <v>25099.891512631581</v>
      </c>
      <c r="K472" s="48">
        <f t="shared" si="908"/>
        <v>-5.496881082623277E-2</v>
      </c>
      <c r="L472" s="44">
        <f t="shared" si="906"/>
        <v>8.4902930390867262</v>
      </c>
      <c r="M472" s="2">
        <f>(M468+M470)/2</f>
        <v>8.3458134542166579E-2</v>
      </c>
    </row>
    <row r="473" spans="1:42" x14ac:dyDescent="0.2">
      <c r="A473" s="1">
        <v>49</v>
      </c>
      <c r="B473" t="s">
        <v>184</v>
      </c>
      <c r="C473" t="s">
        <v>62</v>
      </c>
      <c r="D473" t="s">
        <v>9</v>
      </c>
      <c r="F473" s="5">
        <f>(F469+F471)/2</f>
        <v>0.44499999999999995</v>
      </c>
      <c r="H473"/>
      <c r="I473" s="33">
        <f t="shared" si="908"/>
        <v>25114.200525380656</v>
      </c>
      <c r="J473" s="61">
        <f t="shared" si="908"/>
        <v>24576.111721999998</v>
      </c>
      <c r="K473" s="48">
        <f>(K469+K471)/2</f>
        <v>-2.1894789927202899E-2</v>
      </c>
      <c r="L473" s="44">
        <f t="shared" si="906"/>
        <v>8.0524970223677368</v>
      </c>
      <c r="M473" s="42">
        <f>(M469+M471)/2</f>
        <v>9.085652491521154E-2</v>
      </c>
    </row>
    <row r="474" spans="1:42" x14ac:dyDescent="0.2">
      <c r="A474" s="1">
        <v>49</v>
      </c>
      <c r="B474" t="s">
        <v>184</v>
      </c>
      <c r="C474" t="s">
        <v>62</v>
      </c>
      <c r="D474" t="s">
        <v>63</v>
      </c>
      <c r="F474" s="5">
        <f>AVERAGE(F468:F471)</f>
        <v>0.41499999999999998</v>
      </c>
      <c r="H474"/>
      <c r="I474" s="33">
        <f t="shared" ref="I474:K474" si="909">AVERAGE(I468:I471)</f>
        <v>25796.901613164522</v>
      </c>
      <c r="J474" s="61">
        <f t="shared" si="909"/>
        <v>24838.001617315789</v>
      </c>
      <c r="K474" s="48">
        <f t="shared" si="909"/>
        <v>-3.8431800376717833E-2</v>
      </c>
      <c r="L474" s="44">
        <f t="shared" si="906"/>
        <v>8.2713950307272306</v>
      </c>
      <c r="M474" s="2">
        <f>AVERAGE(M468:M471)</f>
        <v>8.7157329728689059E-2</v>
      </c>
    </row>
    <row r="475" spans="1:42" x14ac:dyDescent="0.2">
      <c r="H475"/>
      <c r="I475" s="33"/>
      <c r="K475" s="48"/>
    </row>
    <row r="476" spans="1:42" x14ac:dyDescent="0.2">
      <c r="A476" s="1">
        <v>49</v>
      </c>
      <c r="B476" t="s">
        <v>185</v>
      </c>
      <c r="C476" t="s">
        <v>5</v>
      </c>
      <c r="D476" t="s">
        <v>186</v>
      </c>
      <c r="E476" s="60">
        <v>37425.708506000003</v>
      </c>
      <c r="F476" s="5">
        <v>0.6</v>
      </c>
      <c r="G476">
        <v>-6.0689594019999998E-4</v>
      </c>
      <c r="H476" s="15">
        <v>16.00045815</v>
      </c>
      <c r="I476" s="33">
        <f t="shared" ref="I476:I479" si="910">-H476/G476</f>
        <v>26364.417835332886</v>
      </c>
      <c r="J476" s="78">
        <v>25659.139141388892</v>
      </c>
      <c r="K476" s="48">
        <f t="shared" ref="K476:K479" si="911">(J476-I476)/J476</f>
        <v>-2.7486451905409409E-2</v>
      </c>
      <c r="L476" s="44">
        <f>12*I476/$E$476</f>
        <v>8.4533607152226509</v>
      </c>
      <c r="M476" s="42">
        <f>-1/(G476*$E$476)</f>
        <v>4.4026659715900335E-2</v>
      </c>
      <c r="O476" s="1" t="s">
        <v>137</v>
      </c>
    </row>
    <row r="477" spans="1:42" x14ac:dyDescent="0.2">
      <c r="A477" s="1">
        <v>49</v>
      </c>
      <c r="B477" t="s">
        <v>185</v>
      </c>
      <c r="C477" t="s">
        <v>5</v>
      </c>
      <c r="D477" t="s">
        <v>187</v>
      </c>
      <c r="F477" s="5">
        <v>0.67</v>
      </c>
      <c r="G477">
        <v>-5.3515590590000003E-4</v>
      </c>
      <c r="H477" s="15">
        <v>13.780197360000001</v>
      </c>
      <c r="I477" s="33">
        <f t="shared" si="910"/>
        <v>25749.874397490043</v>
      </c>
      <c r="J477" s="78">
        <v>25636.409224999996</v>
      </c>
      <c r="K477" s="48">
        <f t="shared" si="911"/>
        <v>-4.4259385740885423E-3</v>
      </c>
      <c r="L477" s="44">
        <f t="shared" ref="L477:L482" si="912">12*I477/$E$476</f>
        <v>8.2563164494358894</v>
      </c>
      <c r="M477" s="42">
        <f t="shared" ref="M477:M479" si="913">-1/(G477*$E$476)</f>
        <v>4.9928629671405815E-2</v>
      </c>
    </row>
    <row r="478" spans="1:42" x14ac:dyDescent="0.2">
      <c r="A478" s="1">
        <v>49</v>
      </c>
      <c r="B478" t="s">
        <v>185</v>
      </c>
      <c r="C478" t="s">
        <v>8</v>
      </c>
      <c r="D478" t="s">
        <v>186</v>
      </c>
      <c r="F478" s="5">
        <v>0.6</v>
      </c>
      <c r="G478">
        <v>-4.7002619849999998E-4</v>
      </c>
      <c r="H478" s="15">
        <v>12.463286569999999</v>
      </c>
      <c r="I478" s="33">
        <f t="shared" si="910"/>
        <v>26516.152950142416</v>
      </c>
      <c r="J478" s="78">
        <v>25659.139141388892</v>
      </c>
      <c r="K478" s="48">
        <f t="shared" si="911"/>
        <v>-3.3399943935419743E-2</v>
      </c>
      <c r="L478" s="44">
        <f t="shared" si="912"/>
        <v>8.5020123360041904</v>
      </c>
      <c r="M478" s="42">
        <f t="shared" si="913"/>
        <v>5.6847046244267591E-2</v>
      </c>
    </row>
    <row r="479" spans="1:42" x14ac:dyDescent="0.2">
      <c r="A479" s="1">
        <v>49</v>
      </c>
      <c r="B479" t="s">
        <v>185</v>
      </c>
      <c r="C479" t="s">
        <v>8</v>
      </c>
      <c r="D479" t="s">
        <v>187</v>
      </c>
      <c r="F479" s="5">
        <v>0.7</v>
      </c>
      <c r="G479">
        <v>-5.1181209359999998E-4</v>
      </c>
      <c r="H479" s="15">
        <v>13.20981272</v>
      </c>
      <c r="I479" s="33">
        <f t="shared" si="910"/>
        <v>25809.887818563264</v>
      </c>
      <c r="J479" s="78">
        <v>25636.409224999996</v>
      </c>
      <c r="K479" s="48">
        <f t="shared" si="911"/>
        <v>-6.7668834601881771E-3</v>
      </c>
      <c r="L479" s="44">
        <f t="shared" si="912"/>
        <v>8.275558865454899</v>
      </c>
      <c r="M479" s="42">
        <f t="shared" si="913"/>
        <v>5.2205880588333954E-2</v>
      </c>
    </row>
    <row r="480" spans="1:42" x14ac:dyDescent="0.2">
      <c r="A480" s="1">
        <v>49</v>
      </c>
      <c r="B480" t="s">
        <v>185</v>
      </c>
      <c r="C480" t="s">
        <v>62</v>
      </c>
      <c r="D480" t="s">
        <v>186</v>
      </c>
      <c r="F480" s="5">
        <f>(F476+F478)/2</f>
        <v>0.6</v>
      </c>
      <c r="H480"/>
      <c r="I480" s="33">
        <f t="shared" ref="I480:K481" si="914">(I476+I478)/2</f>
        <v>26440.285392737649</v>
      </c>
      <c r="J480" s="61">
        <f t="shared" si="914"/>
        <v>25659.139141388892</v>
      </c>
      <c r="K480" s="48">
        <f t="shared" si="914"/>
        <v>-3.0443197920414576E-2</v>
      </c>
      <c r="L480" s="44">
        <f t="shared" si="912"/>
        <v>8.4776865256134197</v>
      </c>
      <c r="M480" s="2">
        <f>(M476+M478)/2</f>
        <v>5.0436852980083963E-2</v>
      </c>
    </row>
    <row r="481" spans="1:42" x14ac:dyDescent="0.2">
      <c r="A481" s="1">
        <v>49</v>
      </c>
      <c r="B481" t="s">
        <v>185</v>
      </c>
      <c r="C481" t="s">
        <v>62</v>
      </c>
      <c r="D481" t="s">
        <v>187</v>
      </c>
      <c r="F481" s="5">
        <f>(F477+F479)/2</f>
        <v>0.68500000000000005</v>
      </c>
      <c r="H481"/>
      <c r="I481" s="33">
        <f t="shared" si="914"/>
        <v>25779.881108026653</v>
      </c>
      <c r="J481" s="61">
        <f t="shared" si="914"/>
        <v>25636.409224999996</v>
      </c>
      <c r="K481" s="48">
        <f>(K477+K479)/2</f>
        <v>-5.5964110171383592E-3</v>
      </c>
      <c r="L481" s="44">
        <f t="shared" si="912"/>
        <v>8.2659376574453933</v>
      </c>
      <c r="M481" s="42">
        <f>(M477+M479)/2</f>
        <v>5.1067255129869885E-2</v>
      </c>
    </row>
    <row r="482" spans="1:42" x14ac:dyDescent="0.2">
      <c r="A482" s="1">
        <v>49</v>
      </c>
      <c r="B482" t="s">
        <v>185</v>
      </c>
      <c r="C482" t="s">
        <v>62</v>
      </c>
      <c r="D482" t="s">
        <v>63</v>
      </c>
      <c r="F482" s="5">
        <f>AVERAGE(F476:F479)</f>
        <v>0.64250000000000007</v>
      </c>
      <c r="H482"/>
      <c r="I482" s="33">
        <f t="shared" ref="I482:K482" si="915">AVERAGE(I476:I479)</f>
        <v>26110.083250382151</v>
      </c>
      <c r="J482" s="61">
        <f t="shared" si="915"/>
        <v>25647.774183194444</v>
      </c>
      <c r="K482" s="48">
        <f t="shared" si="915"/>
        <v>-1.8019804468776469E-2</v>
      </c>
      <c r="L482" s="44">
        <f t="shared" si="912"/>
        <v>8.3718120915294065</v>
      </c>
      <c r="M482" s="2">
        <f>AVERAGE(M476:M479)</f>
        <v>5.0752054054976924E-2</v>
      </c>
    </row>
    <row r="483" spans="1:42" s="4" customFormat="1" x14ac:dyDescent="0.2">
      <c r="A483" s="45"/>
      <c r="E483" s="67"/>
      <c r="F483" s="44"/>
      <c r="H483" s="80"/>
      <c r="I483" s="16"/>
      <c r="J483" s="81"/>
      <c r="K483" s="52"/>
      <c r="L483" s="44"/>
      <c r="M483" s="42"/>
      <c r="N483" s="45"/>
      <c r="O483" s="45"/>
      <c r="P483" s="25"/>
      <c r="R483" s="52"/>
      <c r="S483" s="26"/>
      <c r="U483" s="52"/>
      <c r="V483" s="26"/>
      <c r="X483" s="52"/>
      <c r="Y483" s="26"/>
      <c r="AA483" s="52"/>
      <c r="AB483" s="26"/>
      <c r="AD483" s="52"/>
      <c r="AE483" s="26"/>
      <c r="AG483" s="52"/>
      <c r="AH483" s="26"/>
      <c r="AJ483" s="52"/>
      <c r="AK483" s="26"/>
      <c r="AM483" s="52"/>
      <c r="AN483" s="26"/>
      <c r="AP483" s="52"/>
    </row>
    <row r="484" spans="1:42" x14ac:dyDescent="0.2">
      <c r="A484" s="1">
        <v>50</v>
      </c>
      <c r="B484" t="s">
        <v>188</v>
      </c>
      <c r="C484" t="s">
        <v>5</v>
      </c>
      <c r="D484" t="s">
        <v>6</v>
      </c>
      <c r="E484" s="60">
        <v>20609.874287999999</v>
      </c>
      <c r="F484" s="5">
        <v>0.33</v>
      </c>
      <c r="G484">
        <v>-8.6444854380000001E-4</v>
      </c>
      <c r="H484" s="15">
        <v>8.0642188719999996</v>
      </c>
      <c r="I484" s="33">
        <f t="shared" ref="I484:I487" si="916">-H484/G484</f>
        <v>9328.7436595714225</v>
      </c>
      <c r="J484" s="68">
        <v>8988.8571836315805</v>
      </c>
      <c r="K484" s="48">
        <f t="shared" ref="K484:K487" si="917">(J484-I484)/J484</f>
        <v>-3.7811978652721769E-2</v>
      </c>
      <c r="L484" s="44">
        <f>12*I484/$E$484</f>
        <v>5.4316160472670356</v>
      </c>
      <c r="M484" s="42">
        <f>-1/(G484*$E$484)</f>
        <v>5.6128768054298707E-2</v>
      </c>
      <c r="O484" s="1" t="s">
        <v>137</v>
      </c>
    </row>
    <row r="485" spans="1:42" x14ac:dyDescent="0.2">
      <c r="A485" s="1">
        <v>50</v>
      </c>
      <c r="B485" t="s">
        <v>188</v>
      </c>
      <c r="C485" t="s">
        <v>5</v>
      </c>
      <c r="D485" t="s">
        <v>9</v>
      </c>
      <c r="F485" s="5">
        <v>0.7</v>
      </c>
      <c r="G485">
        <v>-1.737702813E-3</v>
      </c>
      <c r="H485" s="15">
        <v>14.893118400000001</v>
      </c>
      <c r="I485" s="33">
        <f t="shared" si="916"/>
        <v>8570.5785181346764</v>
      </c>
      <c r="J485" s="68">
        <v>8556.9877569</v>
      </c>
      <c r="K485" s="48">
        <f t="shared" si="917"/>
        <v>-1.5882646581698526E-3</v>
      </c>
      <c r="L485" s="44">
        <f t="shared" ref="L485:L490" si="918">12*I485/$E$484</f>
        <v>4.9901780467190067</v>
      </c>
      <c r="M485" s="42">
        <f t="shared" ref="M485:M487" si="919">-1/(G485*$E$484)</f>
        <v>2.7922169111333814E-2</v>
      </c>
    </row>
    <row r="486" spans="1:42" x14ac:dyDescent="0.2">
      <c r="A486" s="1">
        <v>50</v>
      </c>
      <c r="B486" t="s">
        <v>188</v>
      </c>
      <c r="C486" t="s">
        <v>8</v>
      </c>
      <c r="D486" t="s">
        <v>6</v>
      </c>
      <c r="F486" s="5">
        <v>0.41</v>
      </c>
      <c r="G486">
        <v>-9.7903106330000001E-4</v>
      </c>
      <c r="H486" s="15">
        <v>9.1684959330000009</v>
      </c>
      <c r="I486" s="33">
        <f t="shared" si="916"/>
        <v>9364.8672413885815</v>
      </c>
      <c r="J486" s="68">
        <v>8988.8571836315805</v>
      </c>
      <c r="K486" s="48">
        <f t="shared" si="917"/>
        <v>-4.1830685489330416E-2</v>
      </c>
      <c r="L486" s="44">
        <f t="shared" si="918"/>
        <v>5.4526488287264696</v>
      </c>
      <c r="M486" s="42">
        <f t="shared" si="919"/>
        <v>4.9559644865893891E-2</v>
      </c>
    </row>
    <row r="487" spans="1:42" x14ac:dyDescent="0.2">
      <c r="A487" s="1">
        <v>50</v>
      </c>
      <c r="B487" t="s">
        <v>188</v>
      </c>
      <c r="C487" t="s">
        <v>8</v>
      </c>
      <c r="D487" t="s">
        <v>9</v>
      </c>
      <c r="F487" s="5">
        <v>0.72</v>
      </c>
      <c r="G487">
        <v>-1.7467160019999999E-3</v>
      </c>
      <c r="H487" s="15">
        <v>15.104186840000001</v>
      </c>
      <c r="I487" s="33">
        <f t="shared" si="916"/>
        <v>8647.1909702010053</v>
      </c>
      <c r="J487" s="68">
        <v>8556.9877569</v>
      </c>
      <c r="K487" s="48">
        <f t="shared" si="917"/>
        <v>-1.0541468080080996E-2</v>
      </c>
      <c r="L487" s="44">
        <f t="shared" si="918"/>
        <v>5.0347852777942217</v>
      </c>
      <c r="M487" s="42">
        <f t="shared" si="919"/>
        <v>2.7778088569790572E-2</v>
      </c>
    </row>
    <row r="488" spans="1:42" x14ac:dyDescent="0.2">
      <c r="A488" s="1">
        <v>50</v>
      </c>
      <c r="B488" t="s">
        <v>188</v>
      </c>
      <c r="C488" t="s">
        <v>62</v>
      </c>
      <c r="D488" t="s">
        <v>6</v>
      </c>
      <c r="F488" s="5">
        <f>(F484+F486)/2</f>
        <v>0.37</v>
      </c>
      <c r="H488"/>
      <c r="I488" s="33">
        <f t="shared" ref="I488:K489" si="920">(I484+I486)/2</f>
        <v>9346.805450480002</v>
      </c>
      <c r="J488" s="61">
        <f t="shared" si="920"/>
        <v>8988.8571836315805</v>
      </c>
      <c r="K488" s="48">
        <f t="shared" si="920"/>
        <v>-3.9821332071026089E-2</v>
      </c>
      <c r="L488" s="44">
        <f t="shared" si="918"/>
        <v>5.4421324379967526</v>
      </c>
      <c r="M488" s="2">
        <f>(M484+M486)/2</f>
        <v>5.2844206460096299E-2</v>
      </c>
    </row>
    <row r="489" spans="1:42" x14ac:dyDescent="0.2">
      <c r="A489" s="1">
        <v>50</v>
      </c>
      <c r="B489" t="s">
        <v>188</v>
      </c>
      <c r="C489" t="s">
        <v>62</v>
      </c>
      <c r="D489" t="s">
        <v>9</v>
      </c>
      <c r="F489" s="5">
        <f>(F485+F487)/2</f>
        <v>0.71</v>
      </c>
      <c r="H489"/>
      <c r="I489" s="33">
        <f t="shared" si="920"/>
        <v>8608.8847441678408</v>
      </c>
      <c r="J489" s="61">
        <f t="shared" si="920"/>
        <v>8556.9877569</v>
      </c>
      <c r="K489" s="48">
        <f>(K485+K487)/2</f>
        <v>-6.0648663691254242E-3</v>
      </c>
      <c r="L489" s="44">
        <f t="shared" si="918"/>
        <v>5.0124816622566142</v>
      </c>
      <c r="M489" s="42">
        <f>(M485+M487)/2</f>
        <v>2.7850128840562191E-2</v>
      </c>
    </row>
    <row r="490" spans="1:42" x14ac:dyDescent="0.2">
      <c r="A490" s="1">
        <v>50</v>
      </c>
      <c r="B490" t="s">
        <v>188</v>
      </c>
      <c r="C490" t="s">
        <v>62</v>
      </c>
      <c r="D490" t="s">
        <v>63</v>
      </c>
      <c r="F490" s="5">
        <f>AVERAGE(F484:F487)</f>
        <v>0.54</v>
      </c>
      <c r="H490"/>
      <c r="I490" s="33">
        <f t="shared" ref="I490:K490" si="921">AVERAGE(I484:I487)</f>
        <v>8977.8450973239196</v>
      </c>
      <c r="J490" s="61">
        <f t="shared" si="921"/>
        <v>8772.9224702657903</v>
      </c>
      <c r="K490" s="48">
        <f t="shared" si="921"/>
        <v>-2.2943099220075758E-2</v>
      </c>
      <c r="L490" s="44">
        <f t="shared" si="918"/>
        <v>5.2273070501266821</v>
      </c>
      <c r="M490" s="2">
        <f>AVERAGE(M484:M487)</f>
        <v>4.0347167650329252E-2</v>
      </c>
    </row>
    <row r="491" spans="1:42" x14ac:dyDescent="0.2">
      <c r="H491"/>
      <c r="I491" s="33"/>
      <c r="K491" s="48"/>
    </row>
    <row r="492" spans="1:42" x14ac:dyDescent="0.2">
      <c r="A492" s="1">
        <v>50</v>
      </c>
      <c r="B492" t="s">
        <v>189</v>
      </c>
      <c r="C492" t="s">
        <v>5</v>
      </c>
      <c r="D492" t="s">
        <v>186</v>
      </c>
      <c r="E492" s="60">
        <v>20609.874287999999</v>
      </c>
      <c r="F492" s="5">
        <v>0.39</v>
      </c>
      <c r="G492">
        <v>-1.0564532839999999E-3</v>
      </c>
      <c r="H492" s="15">
        <v>9.9096262429999999</v>
      </c>
      <c r="I492" s="33">
        <f t="shared" ref="I492:I495" si="922">-H492/G492</f>
        <v>9380.0893925755463</v>
      </c>
      <c r="J492" s="78">
        <v>9130.6757274444462</v>
      </c>
      <c r="K492" s="48">
        <f t="shared" ref="K492:K495" si="923">(J492-I492)/J492</f>
        <v>-2.7316013904800845E-2</v>
      </c>
      <c r="L492" s="44">
        <f>12*I492/$E$492</f>
        <v>5.461511852910462</v>
      </c>
      <c r="M492" s="42">
        <f>-1/(G492*$E$492)</f>
        <v>4.5927664331844212E-2</v>
      </c>
      <c r="O492" s="1" t="s">
        <v>137</v>
      </c>
    </row>
    <row r="493" spans="1:42" x14ac:dyDescent="0.2">
      <c r="A493" s="1">
        <v>50</v>
      </c>
      <c r="B493" t="s">
        <v>189</v>
      </c>
      <c r="C493" t="s">
        <v>5</v>
      </c>
      <c r="D493" t="s">
        <v>187</v>
      </c>
      <c r="F493" s="5">
        <v>0.86</v>
      </c>
      <c r="G493">
        <v>-2.4005698879999999E-3</v>
      </c>
      <c r="H493" s="15">
        <v>20.982530489999998</v>
      </c>
      <c r="I493" s="33">
        <f t="shared" si="922"/>
        <v>8740.6455420805469</v>
      </c>
      <c r="J493" s="78">
        <v>8792.639352666667</v>
      </c>
      <c r="K493" s="48">
        <f t="shared" si="923"/>
        <v>5.9133336988683918E-3</v>
      </c>
      <c r="L493" s="44">
        <f t="shared" ref="L493:L498" si="924">12*I493/$E$492</f>
        <v>5.0891987519805957</v>
      </c>
      <c r="M493" s="42">
        <f t="shared" ref="M493:M495" si="925">-1/(G493*$E$492)</f>
        <v>2.0212047169453823E-2</v>
      </c>
    </row>
    <row r="494" spans="1:42" x14ac:dyDescent="0.2">
      <c r="A494" s="1">
        <v>50</v>
      </c>
      <c r="B494" t="s">
        <v>189</v>
      </c>
      <c r="C494" t="s">
        <v>8</v>
      </c>
      <c r="D494" t="s">
        <v>186</v>
      </c>
      <c r="F494" s="5">
        <v>0.44</v>
      </c>
      <c r="G494">
        <v>-1.1468893380000001E-3</v>
      </c>
      <c r="H494" s="15">
        <v>10.781825359999999</v>
      </c>
      <c r="I494" s="33">
        <f t="shared" si="922"/>
        <v>9400.929106902202</v>
      </c>
      <c r="J494" s="78">
        <v>9130.6757274444462</v>
      </c>
      <c r="K494" s="48">
        <f t="shared" si="923"/>
        <v>-2.9598398576946947E-2</v>
      </c>
      <c r="L494" s="44">
        <f t="shared" si="924"/>
        <v>5.4736456761655354</v>
      </c>
      <c r="M494" s="42">
        <f t="shared" si="925"/>
        <v>4.2306114637388391E-2</v>
      </c>
    </row>
    <row r="495" spans="1:42" x14ac:dyDescent="0.2">
      <c r="A495" s="1">
        <v>50</v>
      </c>
      <c r="B495" t="s">
        <v>189</v>
      </c>
      <c r="C495" t="s">
        <v>8</v>
      </c>
      <c r="D495" t="s">
        <v>187</v>
      </c>
      <c r="F495" s="5">
        <v>0.91</v>
      </c>
      <c r="G495">
        <v>-2.437030044E-3</v>
      </c>
      <c r="H495" s="15">
        <v>21.44573982</v>
      </c>
      <c r="I495" s="33">
        <f t="shared" si="922"/>
        <v>8799.9488856527205</v>
      </c>
      <c r="J495" s="78">
        <v>8792.639352666667</v>
      </c>
      <c r="K495" s="48">
        <f t="shared" si="923"/>
        <v>-8.313240988141508E-4</v>
      </c>
      <c r="L495" s="44">
        <f t="shared" si="924"/>
        <v>5.123727838035256</v>
      </c>
      <c r="M495" s="42">
        <f t="shared" si="925"/>
        <v>1.9909656809231558E-2</v>
      </c>
    </row>
    <row r="496" spans="1:42" x14ac:dyDescent="0.2">
      <c r="A496" s="1">
        <v>50</v>
      </c>
      <c r="B496" t="s">
        <v>189</v>
      </c>
      <c r="C496" t="s">
        <v>62</v>
      </c>
      <c r="D496" t="s">
        <v>186</v>
      </c>
      <c r="F496" s="5">
        <f>(F492+F494)/2</f>
        <v>0.41500000000000004</v>
      </c>
      <c r="H496"/>
      <c r="I496" s="33">
        <f t="shared" ref="I496:K497" si="926">(I492+I494)/2</f>
        <v>9390.5092497388741</v>
      </c>
      <c r="J496" s="61">
        <f t="shared" si="926"/>
        <v>9130.6757274444462</v>
      </c>
      <c r="K496" s="48">
        <f t="shared" si="926"/>
        <v>-2.8457206240873896E-2</v>
      </c>
      <c r="L496" s="44">
        <f t="shared" si="924"/>
        <v>5.4675787645379978</v>
      </c>
      <c r="M496" s="2">
        <f>(M492+M494)/2</f>
        <v>4.4116889484616298E-2</v>
      </c>
    </row>
    <row r="497" spans="1:42" x14ac:dyDescent="0.2">
      <c r="A497" s="1">
        <v>50</v>
      </c>
      <c r="B497" t="s">
        <v>189</v>
      </c>
      <c r="C497" t="s">
        <v>62</v>
      </c>
      <c r="D497" t="s">
        <v>187</v>
      </c>
      <c r="F497" s="5">
        <f>(F493+F495)/2</f>
        <v>0.88500000000000001</v>
      </c>
      <c r="H497"/>
      <c r="I497" s="33">
        <f t="shared" si="926"/>
        <v>8770.2972138666337</v>
      </c>
      <c r="J497" s="61">
        <f t="shared" si="926"/>
        <v>8792.639352666667</v>
      </c>
      <c r="K497" s="48">
        <f>(K493+K495)/2</f>
        <v>2.5410048000271204E-3</v>
      </c>
      <c r="L497" s="44">
        <f t="shared" si="924"/>
        <v>5.1064632950079254</v>
      </c>
      <c r="M497" s="42">
        <f>(M493+M495)/2</f>
        <v>2.0060851989342689E-2</v>
      </c>
    </row>
    <row r="498" spans="1:42" x14ac:dyDescent="0.2">
      <c r="A498" s="1">
        <v>50</v>
      </c>
      <c r="B498" t="s">
        <v>189</v>
      </c>
      <c r="C498" t="s">
        <v>62</v>
      </c>
      <c r="D498" t="s">
        <v>63</v>
      </c>
      <c r="F498" s="5">
        <f>AVERAGE(F492:F495)</f>
        <v>0.65</v>
      </c>
      <c r="H498"/>
      <c r="I498" s="33">
        <f t="shared" ref="I498:K498" si="927">AVERAGE(I492:I495)</f>
        <v>9080.403231802753</v>
      </c>
      <c r="J498" s="61">
        <f t="shared" si="927"/>
        <v>8961.6575400555557</v>
      </c>
      <c r="K498" s="48">
        <f t="shared" si="927"/>
        <v>-1.2958100720423388E-2</v>
      </c>
      <c r="L498" s="44">
        <f t="shared" si="924"/>
        <v>5.2870210297729612</v>
      </c>
      <c r="M498" s="2">
        <f>AVERAGE(M492:M495)</f>
        <v>3.2088870736979497E-2</v>
      </c>
    </row>
    <row r="499" spans="1:42" x14ac:dyDescent="0.2">
      <c r="H499"/>
      <c r="I499" s="33"/>
      <c r="K499" s="48"/>
    </row>
    <row r="500" spans="1:42" x14ac:dyDescent="0.2">
      <c r="J500" s="81"/>
      <c r="N500" s="45"/>
      <c r="O500" s="45"/>
      <c r="Q500" s="4"/>
      <c r="T500" s="4"/>
      <c r="W500" s="4"/>
      <c r="Z500" s="4"/>
      <c r="AC500" s="4"/>
      <c r="AF500" s="4"/>
      <c r="AI500" s="4"/>
      <c r="AL500" s="4"/>
      <c r="AO500" s="4"/>
    </row>
    <row r="501" spans="1:42" x14ac:dyDescent="0.2">
      <c r="J501" s="81"/>
      <c r="N501" s="45"/>
      <c r="O501" s="45"/>
      <c r="Q501" s="4"/>
      <c r="T501" s="4"/>
      <c r="W501" s="4"/>
      <c r="Z501" s="4"/>
      <c r="AC501" s="4"/>
      <c r="AF501" s="4"/>
      <c r="AI501" s="4"/>
      <c r="AL501" s="4"/>
      <c r="AO501" s="4"/>
    </row>
    <row r="502" spans="1:42" x14ac:dyDescent="0.2">
      <c r="A502" t="s">
        <v>65</v>
      </c>
      <c r="F502" s="1"/>
      <c r="H502"/>
      <c r="J502" s="82"/>
      <c r="N502" s="4"/>
      <c r="O502" s="4"/>
      <c r="P502" s="26"/>
      <c r="Q502" s="4"/>
      <c r="T502" s="4"/>
      <c r="W502" s="4"/>
      <c r="Z502" s="4"/>
      <c r="AC502" s="4"/>
      <c r="AF502" s="4"/>
      <c r="AI502" s="4"/>
      <c r="AL502" s="4"/>
      <c r="AO502" s="4"/>
    </row>
    <row r="503" spans="1:42" x14ac:dyDescent="0.2">
      <c r="A503" s="83" t="s">
        <v>10</v>
      </c>
      <c r="B503" t="s">
        <v>66</v>
      </c>
      <c r="F503" s="1"/>
      <c r="H503"/>
      <c r="J503" s="82"/>
      <c r="N503" s="4"/>
      <c r="O503" s="4"/>
      <c r="P503" s="26"/>
      <c r="Q503" s="4"/>
      <c r="T503" s="4"/>
      <c r="W503" s="4"/>
      <c r="Z503" s="4"/>
      <c r="AC503" s="4"/>
      <c r="AF503" s="4"/>
      <c r="AI503" s="4"/>
      <c r="AL503" s="4"/>
      <c r="AO503" s="4"/>
    </row>
    <row r="504" spans="1:42" x14ac:dyDescent="0.2">
      <c r="A504" s="21"/>
      <c r="B504" t="s">
        <v>190</v>
      </c>
      <c r="F504" s="1"/>
      <c r="H504"/>
      <c r="J504" s="82"/>
      <c r="N504" s="4"/>
      <c r="O504" s="4"/>
      <c r="P504" s="26"/>
      <c r="Q504" s="4"/>
      <c r="T504" s="4"/>
      <c r="W504" s="4"/>
      <c r="Z504" s="4"/>
      <c r="AC504" s="4"/>
      <c r="AF504" s="4"/>
      <c r="AI504" s="4"/>
      <c r="AL504" s="4"/>
      <c r="AO504" s="4"/>
    </row>
    <row r="505" spans="1:42" x14ac:dyDescent="0.2">
      <c r="A505" s="58"/>
      <c r="B505" t="s">
        <v>72</v>
      </c>
      <c r="F505" s="1"/>
      <c r="H505"/>
      <c r="J505" s="82"/>
      <c r="N505" s="4"/>
      <c r="O505" s="4"/>
      <c r="P505" s="26"/>
      <c r="Q505" s="4"/>
      <c r="T505" s="4"/>
      <c r="W505" s="4"/>
      <c r="Z505" s="4"/>
      <c r="AC505" s="4"/>
      <c r="AF505" s="4"/>
      <c r="AI505" s="4"/>
      <c r="AL505" s="4"/>
      <c r="AO505" s="4"/>
    </row>
    <row r="506" spans="1:42" x14ac:dyDescent="0.2">
      <c r="A506" s="6"/>
      <c r="B506" t="s">
        <v>55</v>
      </c>
      <c r="F506" s="1"/>
      <c r="H506"/>
      <c r="J506" s="82"/>
      <c r="N506" s="4"/>
      <c r="O506" s="4"/>
      <c r="P506" s="26"/>
      <c r="Q506" s="4"/>
      <c r="T506" s="4"/>
      <c r="W506" s="4"/>
      <c r="Z506" s="4"/>
      <c r="AC506" s="4"/>
      <c r="AF506" s="4"/>
      <c r="AI506" s="4"/>
      <c r="AL506" s="4"/>
      <c r="AO506" s="4"/>
    </row>
    <row r="509" spans="1:42" s="4" customFormat="1" x14ac:dyDescent="0.2">
      <c r="C509" t="s">
        <v>59</v>
      </c>
      <c r="D509" t="s">
        <v>4</v>
      </c>
      <c r="E509" s="1" t="s">
        <v>7</v>
      </c>
      <c r="H509" s="80"/>
      <c r="I509" s="16"/>
      <c r="J509" s="81"/>
      <c r="K509" s="52"/>
      <c r="L509" s="44"/>
      <c r="M509" s="42"/>
      <c r="N509" s="45"/>
      <c r="O509" s="45"/>
      <c r="P509" s="25"/>
      <c r="R509" s="52"/>
      <c r="S509" s="26"/>
      <c r="U509" s="52"/>
      <c r="V509" s="26"/>
      <c r="X509" s="52"/>
      <c r="Y509" s="26"/>
      <c r="AA509" s="52"/>
      <c r="AB509" s="26"/>
      <c r="AD509" s="52"/>
      <c r="AE509" s="26"/>
      <c r="AG509" s="52"/>
      <c r="AH509" s="26"/>
      <c r="AJ509" s="52"/>
      <c r="AK509" s="26"/>
      <c r="AM509" s="52"/>
      <c r="AN509" s="26"/>
      <c r="AP509" s="52"/>
    </row>
    <row r="510" spans="1:42" x14ac:dyDescent="0.2">
      <c r="C510" t="s">
        <v>60</v>
      </c>
      <c r="D510" t="s">
        <v>6</v>
      </c>
      <c r="E510" s="44">
        <v>0.20799999999999999</v>
      </c>
      <c r="H510"/>
      <c r="J510" s="84"/>
      <c r="N510"/>
      <c r="O510"/>
      <c r="P510" s="26"/>
    </row>
    <row r="511" spans="1:42" x14ac:dyDescent="0.2">
      <c r="C511" t="s">
        <v>64</v>
      </c>
      <c r="D511" t="s">
        <v>6</v>
      </c>
      <c r="E511" s="44">
        <v>0.28000000000000003</v>
      </c>
      <c r="H511"/>
      <c r="J511" s="84"/>
      <c r="N511"/>
      <c r="O511"/>
      <c r="P511" s="26"/>
    </row>
    <row r="512" spans="1:42" x14ac:dyDescent="0.2">
      <c r="C512" t="s">
        <v>61</v>
      </c>
      <c r="D512" t="s">
        <v>6</v>
      </c>
      <c r="E512" s="44">
        <v>0.33100000000000002</v>
      </c>
      <c r="H512"/>
      <c r="J512" s="84"/>
      <c r="N512"/>
      <c r="O512"/>
      <c r="P512" s="26"/>
    </row>
    <row r="513" spans="1:42" x14ac:dyDescent="0.2">
      <c r="C513" t="s">
        <v>191</v>
      </c>
      <c r="D513" t="s">
        <v>6</v>
      </c>
      <c r="E513" s="44">
        <v>0.48</v>
      </c>
      <c r="H513"/>
      <c r="J513" s="84"/>
      <c r="N513"/>
      <c r="O513"/>
      <c r="P513" s="26"/>
    </row>
    <row r="514" spans="1:42" x14ac:dyDescent="0.2">
      <c r="A514"/>
      <c r="C514" t="s">
        <v>60</v>
      </c>
      <c r="D514" t="s">
        <v>9</v>
      </c>
      <c r="E514" s="44">
        <v>0.39900000000000002</v>
      </c>
      <c r="H514"/>
      <c r="J514" s="84"/>
      <c r="N514"/>
      <c r="O514"/>
      <c r="P514" s="26"/>
      <c r="AP514"/>
    </row>
    <row r="515" spans="1:42" x14ac:dyDescent="0.2">
      <c r="A515"/>
      <c r="C515" t="s">
        <v>64</v>
      </c>
      <c r="D515" t="s">
        <v>9</v>
      </c>
      <c r="E515" s="44">
        <v>0.51100000000000001</v>
      </c>
      <c r="H515"/>
      <c r="J515" s="82"/>
      <c r="N515" s="4"/>
      <c r="O515" s="4"/>
      <c r="P515" s="26"/>
      <c r="Q515" s="4"/>
      <c r="T515" s="4"/>
      <c r="W515" s="4"/>
      <c r="Z515" s="4"/>
      <c r="AC515" s="4"/>
      <c r="AF515" s="4"/>
      <c r="AI515" s="4"/>
      <c r="AL515" s="4"/>
      <c r="AO515" s="4"/>
      <c r="AP515"/>
    </row>
    <row r="516" spans="1:42" x14ac:dyDescent="0.2">
      <c r="C516" t="s">
        <v>61</v>
      </c>
      <c r="D516" t="s">
        <v>9</v>
      </c>
      <c r="E516" s="44">
        <v>0.58499999999999996</v>
      </c>
    </row>
    <row r="517" spans="1:42" x14ac:dyDescent="0.2">
      <c r="C517" t="s">
        <v>191</v>
      </c>
      <c r="D517" t="s">
        <v>9</v>
      </c>
      <c r="E517" s="44">
        <v>0.76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GMD2</vt:lpstr>
      <vt:lpstr>Counties</vt:lpstr>
      <vt:lpstr>Townships</vt:lpstr>
      <vt:lpstr>Defined areas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Whittemore</dc:creator>
  <cp:lastModifiedBy>Jim Butler</cp:lastModifiedBy>
  <dcterms:created xsi:type="dcterms:W3CDTF">2016-06-06T15:58:43Z</dcterms:created>
  <dcterms:modified xsi:type="dcterms:W3CDTF">2017-01-12T20:56:24Z</dcterms:modified>
</cp:coreProperties>
</file>